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11760" activeTab="0"/>
  </bookViews>
  <sheets>
    <sheet name="Raw Numbers" sheetId="1" r:id="rId1"/>
    <sheet name="Calculation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<sst xmlns="http://schemas.openxmlformats.org/spreadsheetml/2006/main" count="1127" uniqueCount="277">
  <si>
    <t>Green</t>
  </si>
  <si>
    <t>Site 1 P1</t>
  </si>
  <si>
    <t>Site 1 P2</t>
  </si>
  <si>
    <t>Site 1 P3</t>
  </si>
  <si>
    <t>Site 2 P1</t>
  </si>
  <si>
    <t>Site 2 P2</t>
  </si>
  <si>
    <t>Site 2 P3</t>
  </si>
  <si>
    <t>Site 3 P1</t>
  </si>
  <si>
    <t>Site 3 P2</t>
  </si>
  <si>
    <t>Site 3 P3</t>
  </si>
  <si>
    <t>Site 4 P1</t>
  </si>
  <si>
    <t>Site 4 P2</t>
  </si>
  <si>
    <t>Site 4 P3</t>
  </si>
  <si>
    <t>Site 5 P1</t>
  </si>
  <si>
    <t>Site 5 P2</t>
  </si>
  <si>
    <t>Site 5 P3</t>
  </si>
  <si>
    <t>Orange</t>
  </si>
  <si>
    <t>Red</t>
  </si>
  <si>
    <t>Lime</t>
  </si>
  <si>
    <t>Purple</t>
  </si>
  <si>
    <t>Blue</t>
  </si>
  <si>
    <t>Black</t>
  </si>
  <si>
    <t>Soils</t>
  </si>
  <si>
    <t>Wet Weight + bag</t>
  </si>
  <si>
    <t>Dry Weight + bag</t>
  </si>
  <si>
    <t>Tin</t>
  </si>
  <si>
    <t>Bag</t>
  </si>
  <si>
    <t>Organics</t>
  </si>
  <si>
    <t>Site 5 P3 A</t>
  </si>
  <si>
    <t>Site 5 P3 B</t>
  </si>
  <si>
    <t>Site 5 P3 C</t>
  </si>
  <si>
    <t>Site 1 P1 A</t>
  </si>
  <si>
    <t>Site 1 P2 A</t>
  </si>
  <si>
    <t>Site 1 P2 B</t>
  </si>
  <si>
    <t>Site 2 P2 A</t>
  </si>
  <si>
    <t>Site 2 P2 B</t>
  </si>
  <si>
    <t>Site 2 P3 A</t>
  </si>
  <si>
    <t>Site 1 P3 A</t>
  </si>
  <si>
    <t>Site 1 P3 B</t>
  </si>
  <si>
    <t>Site 5 P1 A</t>
  </si>
  <si>
    <t>Site 5 P1 B</t>
  </si>
  <si>
    <t>Site 5 P1 C</t>
  </si>
  <si>
    <t>Site 5 P2 A</t>
  </si>
  <si>
    <t>Site 5 P2 B</t>
  </si>
  <si>
    <t>Site 5 P2 C</t>
  </si>
  <si>
    <t>Site 1 P1 B</t>
  </si>
  <si>
    <t>Site 2 P1 A</t>
  </si>
  <si>
    <t>Site 4 P2 A</t>
  </si>
  <si>
    <t>Site 4 P2 B</t>
  </si>
  <si>
    <t>Site 4 P2 C</t>
  </si>
  <si>
    <t>Site 4 P2 D</t>
  </si>
  <si>
    <t>Site 4 P3 A</t>
  </si>
  <si>
    <t>Site 4 P3 B</t>
  </si>
  <si>
    <t>Site 2 P3 B</t>
  </si>
  <si>
    <t>Site 3 P1 A</t>
  </si>
  <si>
    <t>Site 3 P1 B</t>
  </si>
  <si>
    <t>Site 3 P2 A</t>
  </si>
  <si>
    <t>Site 3 P3 A</t>
  </si>
  <si>
    <t>Site 4 P1 B</t>
  </si>
  <si>
    <t>Site 4 P1 A</t>
  </si>
  <si>
    <t>Site 2 P1 B</t>
  </si>
  <si>
    <t>????????</t>
  </si>
  <si>
    <t>Site 3 P1(13)</t>
  </si>
  <si>
    <t>Site 3 P3 B</t>
  </si>
  <si>
    <t>Site 1 P1 C</t>
  </si>
  <si>
    <t>Site 1 P2 C</t>
  </si>
  <si>
    <t>Site 1 P3 C</t>
  </si>
  <si>
    <t xml:space="preserve">Site 1 P3 </t>
  </si>
  <si>
    <t>Site 2 P2 C</t>
  </si>
  <si>
    <t>Site 2 P1 C</t>
  </si>
  <si>
    <t>Site 2 P1 D</t>
  </si>
  <si>
    <t>Site 2 P1 E</t>
  </si>
  <si>
    <t>Site 2 P3 C</t>
  </si>
  <si>
    <t>Site 3 P2 B</t>
  </si>
  <si>
    <t>Site 0 P1</t>
  </si>
  <si>
    <t>Site 0 P2</t>
  </si>
  <si>
    <t>Site 0 P3</t>
  </si>
  <si>
    <t>Site 0 P1 A</t>
  </si>
  <si>
    <t>Site 0 P1 B</t>
  </si>
  <si>
    <t>Site 0 P1 C</t>
  </si>
  <si>
    <t>Site 0 P1 D</t>
  </si>
  <si>
    <t>Site 1 P2 D</t>
  </si>
  <si>
    <t xml:space="preserve">Site 0 P2 </t>
  </si>
  <si>
    <t>Site 1 P2 E</t>
  </si>
  <si>
    <t xml:space="preserve">Site 2 P2 </t>
  </si>
  <si>
    <t>Site 4 P3 C</t>
  </si>
  <si>
    <t>True Wet</t>
  </si>
  <si>
    <t>True Dry</t>
  </si>
  <si>
    <t>Water Loss</t>
  </si>
  <si>
    <t>Bag (g)</t>
  </si>
  <si>
    <t>Tin (g)</t>
  </si>
  <si>
    <t>Dry Weight + bag (g)</t>
  </si>
  <si>
    <t>Wet Weight + bag (g)</t>
  </si>
  <si>
    <t>Gravimetric (g g-1) (water/dry soil)</t>
  </si>
  <si>
    <r>
      <t>Volumetric (cm cm-</t>
    </r>
    <r>
      <rPr>
        <sz val="10"/>
        <rFont val="Albertus Extra Bold"/>
        <family val="2"/>
      </rPr>
      <t>³</t>
    </r>
    <r>
      <rPr>
        <sz val="10"/>
        <rFont val="Arial"/>
        <family val="0"/>
      </rPr>
      <t>)</t>
    </r>
  </si>
  <si>
    <t>True Wet Weight (g)</t>
  </si>
  <si>
    <t>True Dry Weight (g)</t>
  </si>
  <si>
    <t>62-5</t>
  </si>
  <si>
    <t>61-6</t>
  </si>
  <si>
    <t>53-6</t>
  </si>
  <si>
    <t>68-7</t>
  </si>
  <si>
    <t>69-6</t>
  </si>
  <si>
    <t>45-7</t>
  </si>
  <si>
    <t>70-3</t>
  </si>
  <si>
    <t>61-5</t>
  </si>
  <si>
    <t>56-3</t>
  </si>
  <si>
    <t>71-5</t>
  </si>
  <si>
    <t>48-7</t>
  </si>
  <si>
    <t>62-6</t>
  </si>
  <si>
    <t>55-3</t>
  </si>
  <si>
    <t>53-5</t>
  </si>
  <si>
    <t>71-3</t>
  </si>
  <si>
    <t>56-3 or 54-6?</t>
  </si>
  <si>
    <t>51-7</t>
  </si>
  <si>
    <t>71-4</t>
  </si>
  <si>
    <t>OPEN BAG 62</t>
  </si>
  <si>
    <t>69-4</t>
  </si>
  <si>
    <t>44 46</t>
  </si>
  <si>
    <t>45-2</t>
  </si>
  <si>
    <t>51-1</t>
  </si>
  <si>
    <t>38-2</t>
  </si>
  <si>
    <t>46-7</t>
  </si>
  <si>
    <t>54-5</t>
  </si>
  <si>
    <t>42-7</t>
  </si>
  <si>
    <t>56-2</t>
  </si>
  <si>
    <t>40-2</t>
  </si>
  <si>
    <t>50-5</t>
  </si>
  <si>
    <t>67-5</t>
  </si>
  <si>
    <t>40-4</t>
  </si>
  <si>
    <t>38-4</t>
  </si>
  <si>
    <t>51-4</t>
  </si>
  <si>
    <t>47-4</t>
  </si>
  <si>
    <t>48-2</t>
  </si>
  <si>
    <t>42,46-2</t>
  </si>
  <si>
    <t>64-2</t>
  </si>
  <si>
    <t>66-5</t>
  </si>
  <si>
    <t>47-2</t>
  </si>
  <si>
    <t>51-2</t>
  </si>
  <si>
    <t>65-2</t>
  </si>
  <si>
    <t>45-4</t>
  </si>
  <si>
    <t>52-2</t>
  </si>
  <si>
    <t>67-2</t>
  </si>
  <si>
    <t>40-3</t>
  </si>
  <si>
    <t>50-2</t>
  </si>
  <si>
    <t>68-5</t>
  </si>
  <si>
    <t>65-7</t>
  </si>
  <si>
    <t>63-7</t>
  </si>
  <si>
    <t>53-3</t>
  </si>
  <si>
    <t>54-2</t>
  </si>
  <si>
    <t>67-7</t>
  </si>
  <si>
    <t>62-2</t>
  </si>
  <si>
    <t>69-2</t>
  </si>
  <si>
    <t>56-4</t>
  </si>
  <si>
    <t>61-3</t>
  </si>
  <si>
    <t>64-7</t>
  </si>
  <si>
    <t>62-3</t>
  </si>
  <si>
    <t>66-7</t>
  </si>
  <si>
    <t>61-2</t>
  </si>
  <si>
    <t>54-4</t>
  </si>
  <si>
    <t>40-7</t>
  </si>
  <si>
    <t>53-2</t>
  </si>
  <si>
    <t>52-5</t>
  </si>
  <si>
    <t>64-5</t>
  </si>
  <si>
    <t>47-6</t>
  </si>
  <si>
    <t>38-5</t>
  </si>
  <si>
    <t>65-5</t>
  </si>
  <si>
    <t>38-6</t>
  </si>
  <si>
    <t>49-2</t>
  </si>
  <si>
    <t>45-3 or 5?</t>
  </si>
  <si>
    <t>51-5</t>
  </si>
  <si>
    <t>68-6</t>
  </si>
  <si>
    <t>52-6</t>
  </si>
  <si>
    <t>42-2</t>
  </si>
  <si>
    <t>67-6</t>
  </si>
  <si>
    <t>40-6</t>
  </si>
  <si>
    <t>65-6</t>
  </si>
  <si>
    <t>47-5</t>
  </si>
  <si>
    <t>66-6</t>
  </si>
  <si>
    <t>46-2 debris</t>
  </si>
  <si>
    <t>64-6</t>
  </si>
  <si>
    <t>45-6</t>
  </si>
  <si>
    <t>51-6</t>
  </si>
  <si>
    <t>63-5</t>
  </si>
  <si>
    <t>50-6</t>
  </si>
  <si>
    <t>44-6</t>
  </si>
  <si>
    <t>44-2</t>
  </si>
  <si>
    <t>44-3</t>
  </si>
  <si>
    <t>46-8</t>
  </si>
  <si>
    <t>65-9</t>
  </si>
  <si>
    <t>51-9</t>
  </si>
  <si>
    <t>42-8</t>
  </si>
  <si>
    <t>52-9</t>
  </si>
  <si>
    <t xml:space="preserve">Site 0 P3 </t>
  </si>
  <si>
    <t>67-9</t>
  </si>
  <si>
    <t>44-7</t>
  </si>
  <si>
    <t>61-9</t>
  </si>
  <si>
    <t>64-9</t>
  </si>
  <si>
    <t>66-9</t>
  </si>
  <si>
    <t>44-8</t>
  </si>
  <si>
    <t>63-9</t>
  </si>
  <si>
    <t>47-9</t>
  </si>
  <si>
    <t>45-9</t>
  </si>
  <si>
    <t>50-9</t>
  </si>
  <si>
    <t>38-9</t>
  </si>
  <si>
    <t>68-9</t>
  </si>
  <si>
    <t>40-9</t>
  </si>
  <si>
    <t>61-8</t>
  </si>
  <si>
    <t>52-8</t>
  </si>
  <si>
    <t>67-8</t>
  </si>
  <si>
    <t>64-8</t>
  </si>
  <si>
    <t>45-8</t>
  </si>
  <si>
    <t>40-8</t>
  </si>
  <si>
    <t>47-8</t>
  </si>
  <si>
    <t>66-8</t>
  </si>
  <si>
    <t>52-10</t>
  </si>
  <si>
    <t>63-10</t>
  </si>
  <si>
    <t>45-10</t>
  </si>
  <si>
    <t>61-10</t>
  </si>
  <si>
    <t>40-10</t>
  </si>
  <si>
    <t>64-10</t>
  </si>
  <si>
    <t>47-10</t>
  </si>
  <si>
    <t>48-10</t>
  </si>
  <si>
    <t xml:space="preserve"> Site 2 P2? 50-10</t>
  </si>
  <si>
    <r>
      <t>Volume (m</t>
    </r>
    <r>
      <rPr>
        <sz val="10"/>
        <rFont val="Albertus Extra Bold"/>
        <family val="2"/>
      </rPr>
      <t>³)</t>
    </r>
  </si>
  <si>
    <t>Wet Weight  (Mg)</t>
  </si>
  <si>
    <r>
      <t>Bulk Density Mg m-</t>
    </r>
    <r>
      <rPr>
        <sz val="10"/>
        <rFont val="Albertus Extra Bold"/>
        <family val="2"/>
      </rPr>
      <t>³</t>
    </r>
  </si>
  <si>
    <r>
      <t>Bulk Density ( g cm-</t>
    </r>
    <r>
      <rPr>
        <sz val="10"/>
        <rFont val="Albertus Extra Bold"/>
        <family val="2"/>
      </rPr>
      <t>³</t>
    </r>
    <r>
      <rPr>
        <sz val="10"/>
        <rFont val="Arial"/>
        <family val="0"/>
      </rPr>
      <t>) (mass dry soil/volume)</t>
    </r>
  </si>
  <si>
    <t>Pore Space = (1- Db/Dp (2.65)) x 100</t>
  </si>
  <si>
    <r>
      <t>Volume (cm</t>
    </r>
    <r>
      <rPr>
        <sz val="10"/>
        <rFont val="Albertus Extra Bold"/>
        <family val="2"/>
      </rPr>
      <t>³</t>
    </r>
    <r>
      <rPr>
        <sz val="10"/>
        <rFont val="Arial"/>
        <family val="0"/>
      </rPr>
      <t>)</t>
    </r>
  </si>
  <si>
    <t xml:space="preserve">Min Bulk Density </t>
  </si>
  <si>
    <t>Max Bulk Density</t>
  </si>
  <si>
    <t xml:space="preserve">Avg Bulk Density </t>
  </si>
  <si>
    <t xml:space="preserve">Site 2 P1 </t>
  </si>
  <si>
    <t xml:space="preserve">Site 3 P2 </t>
  </si>
  <si>
    <t xml:space="preserve">Site 3 P3 </t>
  </si>
  <si>
    <t xml:space="preserve">  </t>
  </si>
  <si>
    <r>
      <t>Bulk Density (Mg m-</t>
    </r>
    <r>
      <rPr>
        <sz val="10"/>
        <rFont val="Albertus Extra Bold"/>
        <family val="2"/>
      </rPr>
      <t>³)</t>
    </r>
  </si>
  <si>
    <t>Total Water loss from site</t>
  </si>
  <si>
    <t>&gt;50cm</t>
  </si>
  <si>
    <t>&gt;100cm</t>
  </si>
  <si>
    <t>63-6</t>
  </si>
  <si>
    <t>Depth UL (cm)</t>
  </si>
  <si>
    <t>Depth UR (cm)</t>
  </si>
  <si>
    <t>Depth LR (cm_</t>
  </si>
  <si>
    <t>Depth LL (cm)</t>
  </si>
  <si>
    <t>Dry Weight + tin</t>
  </si>
  <si>
    <t>Dry Weight + tin (g)</t>
  </si>
  <si>
    <t xml:space="preserve"> Total Dry Weight</t>
  </si>
  <si>
    <t xml:space="preserve">Site 5 P2 </t>
  </si>
  <si>
    <t xml:space="preserve">Site 4 P1 </t>
  </si>
  <si>
    <t xml:space="preserve">Site 4 P3 </t>
  </si>
  <si>
    <t xml:space="preserve">Site 4 P2 </t>
  </si>
  <si>
    <t xml:space="preserve">Site 2 P3 </t>
  </si>
  <si>
    <t xml:space="preserve">Site 0 P1 </t>
  </si>
  <si>
    <t xml:space="preserve">Site 1 P2 </t>
  </si>
  <si>
    <t xml:space="preserve">Site 1 P1 </t>
  </si>
  <si>
    <t xml:space="preserve">Site 3 P1 </t>
  </si>
  <si>
    <t xml:space="preserve">Site 5 P3 </t>
  </si>
  <si>
    <t xml:space="preserve">Site 5 P1 </t>
  </si>
  <si>
    <t>Frame Length</t>
  </si>
  <si>
    <t>Frame Width</t>
  </si>
  <si>
    <t>Average</t>
  </si>
  <si>
    <r>
      <t>Volume (cm</t>
    </r>
    <r>
      <rPr>
        <sz val="10"/>
        <rFont val="Albertus Extra Bold"/>
        <family val="2"/>
      </rPr>
      <t>³</t>
    </r>
    <r>
      <rPr>
        <sz val="10"/>
        <rFont val="Arial"/>
        <family val="0"/>
      </rPr>
      <t>)</t>
    </r>
  </si>
  <si>
    <t xml:space="preserve">Bulk Density </t>
  </si>
  <si>
    <t>Notes on dried soils</t>
  </si>
  <si>
    <t>Open Bag</t>
  </si>
  <si>
    <t>partially decomposed organic surface debris</t>
  </si>
  <si>
    <t>assuming its site 2 B?</t>
  </si>
  <si>
    <t>Very sandy organics</t>
  </si>
  <si>
    <t>dark woody debris</t>
  </si>
  <si>
    <t>sandy</t>
  </si>
  <si>
    <t>sandy organic</t>
  </si>
  <si>
    <t>sandy organics</t>
  </si>
  <si>
    <t>root</t>
  </si>
  <si>
    <t>loose surface debris</t>
  </si>
  <si>
    <t>Overall group orange soil's were compossed of very dark, moist soils</t>
  </si>
  <si>
    <t>Overall group purples soil's were compossed of very dark, moist soils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</si>
</sst>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lbertus Extra Bold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52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Fill="1" applyAlignment="1">
      <alignment/>
    </xf>
    <xf numFmtId="0" fontId="0" fillId="0" borderId="4" xfId="0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6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4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workbookViewId="0" topLeftCell="A1">
      <selection activeCell="A179" sqref="A179"/>
    </sheetView>
  </sheetViews>
  <sheetFormatPr defaultColWidth="11.421875" defaultRowHeight="12.75"/>
  <cols>
    <col min="1" max="1" width="9.140625" style="0" customWidth="1"/>
    <col min="2" max="2" width="15.8515625" style="0" customWidth="1"/>
    <col min="3" max="3" width="14.57421875" style="0" customWidth="1"/>
    <col min="4" max="5" width="9.140625" style="0" customWidth="1"/>
    <col min="6" max="6" width="16.7109375" style="24" customWidth="1"/>
    <col min="7" max="7" width="15.57421875" style="0" customWidth="1"/>
    <col min="8" max="8" width="15.421875" style="0" customWidth="1"/>
    <col min="9" max="16384" width="9.140625" style="0" customWidth="1"/>
  </cols>
  <sheetData>
    <row r="1" spans="1:10" ht="25.5">
      <c r="A1" s="22" t="s">
        <v>22</v>
      </c>
      <c r="B1" t="s">
        <v>92</v>
      </c>
      <c r="C1" t="s">
        <v>246</v>
      </c>
      <c r="D1" t="s">
        <v>90</v>
      </c>
      <c r="E1" t="s">
        <v>89</v>
      </c>
      <c r="F1" s="25" t="s">
        <v>27</v>
      </c>
      <c r="G1" t="s">
        <v>23</v>
      </c>
      <c r="H1" t="s">
        <v>245</v>
      </c>
      <c r="I1" t="s">
        <v>25</v>
      </c>
      <c r="J1" t="s">
        <v>26</v>
      </c>
    </row>
    <row r="2" spans="1:6" ht="12.75">
      <c r="A2" t="s">
        <v>0</v>
      </c>
      <c r="F2" s="24" t="s">
        <v>0</v>
      </c>
    </row>
    <row r="3" spans="1:10" ht="12.75">
      <c r="A3" s="9" t="s">
        <v>1</v>
      </c>
      <c r="B3" s="9">
        <v>336.2</v>
      </c>
      <c r="C3" s="9">
        <v>298.38</v>
      </c>
      <c r="D3" s="9">
        <v>7.81</v>
      </c>
      <c r="E3" s="9">
        <v>7.81</v>
      </c>
      <c r="F3" s="24" t="s">
        <v>1</v>
      </c>
      <c r="G3" s="9">
        <v>709.7</v>
      </c>
      <c r="H3" s="9">
        <v>523.3</v>
      </c>
      <c r="I3" s="9">
        <v>47</v>
      </c>
      <c r="J3" s="9">
        <v>13.1</v>
      </c>
    </row>
    <row r="4" spans="1:10" ht="12.75">
      <c r="A4" s="9" t="s">
        <v>2</v>
      </c>
      <c r="B4" s="9">
        <v>352.2</v>
      </c>
      <c r="C4" s="9">
        <v>321.73</v>
      </c>
      <c r="D4" s="9">
        <v>8.27</v>
      </c>
      <c r="E4" s="9">
        <v>7.97</v>
      </c>
      <c r="F4" s="24" t="s">
        <v>2</v>
      </c>
      <c r="G4" s="9">
        <v>893.3</v>
      </c>
      <c r="H4" s="9">
        <v>456.3</v>
      </c>
      <c r="I4" s="9">
        <v>46.3</v>
      </c>
      <c r="J4" s="9">
        <v>13.7</v>
      </c>
    </row>
    <row r="5" spans="1:10" ht="12.75">
      <c r="A5" s="9" t="s">
        <v>3</v>
      </c>
      <c r="B5" s="9">
        <v>335.4</v>
      </c>
      <c r="C5" s="9">
        <v>290.7</v>
      </c>
      <c r="D5" s="9">
        <v>8.53</v>
      </c>
      <c r="E5" s="9">
        <v>8.11</v>
      </c>
      <c r="F5" s="24" t="s">
        <v>3</v>
      </c>
      <c r="G5" s="9">
        <v>724.8</v>
      </c>
      <c r="H5" s="9">
        <v>442.54</v>
      </c>
      <c r="I5" s="9">
        <v>46.2</v>
      </c>
      <c r="J5" s="9">
        <v>13.2</v>
      </c>
    </row>
    <row r="6" spans="1:10" ht="12.75">
      <c r="A6" s="9" t="s">
        <v>4</v>
      </c>
      <c r="B6" s="9">
        <v>329.6</v>
      </c>
      <c r="C6" s="9">
        <v>293.87</v>
      </c>
      <c r="D6" s="9">
        <v>9.93</v>
      </c>
      <c r="E6" s="9">
        <v>7.82</v>
      </c>
      <c r="F6" s="2" t="s">
        <v>46</v>
      </c>
      <c r="G6" s="9">
        <v>480.4</v>
      </c>
      <c r="H6" s="9">
        <v>372.1</v>
      </c>
      <c r="I6" s="9">
        <v>46.3</v>
      </c>
      <c r="J6" s="9">
        <v>13.9</v>
      </c>
    </row>
    <row r="7" spans="1:10" ht="12.75">
      <c r="A7" s="9"/>
      <c r="B7" s="9"/>
      <c r="C7" s="9"/>
      <c r="D7" s="9"/>
      <c r="E7" s="9"/>
      <c r="F7" s="3" t="s">
        <v>60</v>
      </c>
      <c r="G7" s="12">
        <v>1185.93</v>
      </c>
      <c r="H7" s="9">
        <v>176.09</v>
      </c>
      <c r="I7" s="9">
        <v>47.5</v>
      </c>
      <c r="J7" s="9">
        <v>13.7</v>
      </c>
    </row>
    <row r="8" spans="1:10" ht="12.75">
      <c r="A8" t="s">
        <v>5</v>
      </c>
      <c r="B8">
        <v>391.9</v>
      </c>
      <c r="C8">
        <v>353.43</v>
      </c>
      <c r="D8">
        <v>8.15</v>
      </c>
      <c r="E8">
        <v>8.04</v>
      </c>
      <c r="F8" s="2" t="s">
        <v>34</v>
      </c>
      <c r="G8">
        <v>1159.4</v>
      </c>
      <c r="H8">
        <v>625.4</v>
      </c>
      <c r="I8">
        <v>46.6</v>
      </c>
      <c r="J8">
        <v>12.9</v>
      </c>
    </row>
    <row r="9" spans="1:10" ht="12.75">
      <c r="A9" s="9"/>
      <c r="B9" s="9"/>
      <c r="C9" s="9"/>
      <c r="D9" s="9"/>
      <c r="E9" s="9"/>
      <c r="F9" s="7" t="s">
        <v>35</v>
      </c>
      <c r="G9" s="12">
        <v>487.37</v>
      </c>
      <c r="H9" s="12">
        <v>380.6</v>
      </c>
      <c r="I9" s="12">
        <v>19.1</v>
      </c>
      <c r="J9" s="12">
        <v>8.1</v>
      </c>
    </row>
    <row r="10" spans="1:10" ht="12.75">
      <c r="A10" t="s">
        <v>6</v>
      </c>
      <c r="B10">
        <v>348.7</v>
      </c>
      <c r="C10">
        <v>326.14</v>
      </c>
      <c r="D10">
        <v>7.9</v>
      </c>
      <c r="E10">
        <v>8.1</v>
      </c>
      <c r="F10" s="24" t="s">
        <v>6</v>
      </c>
      <c r="G10">
        <v>995.5</v>
      </c>
      <c r="H10">
        <v>593.9</v>
      </c>
      <c r="I10">
        <v>46.4</v>
      </c>
      <c r="J10">
        <v>12.8</v>
      </c>
    </row>
    <row r="11" spans="1:10" ht="12.75">
      <c r="A11" t="s">
        <v>7</v>
      </c>
      <c r="B11">
        <v>313.9</v>
      </c>
      <c r="C11">
        <v>291.75</v>
      </c>
      <c r="D11">
        <v>8.6</v>
      </c>
      <c r="E11">
        <v>8</v>
      </c>
      <c r="F11" s="24" t="s">
        <v>7</v>
      </c>
      <c r="G11">
        <v>217.4</v>
      </c>
      <c r="H11">
        <v>112.5</v>
      </c>
      <c r="I11">
        <v>18.8</v>
      </c>
      <c r="J11">
        <v>13.2</v>
      </c>
    </row>
    <row r="12" spans="1:10" ht="12.75">
      <c r="A12" t="s">
        <v>8</v>
      </c>
      <c r="B12">
        <v>359.3</v>
      </c>
      <c r="C12">
        <v>326.8</v>
      </c>
      <c r="D12">
        <v>8.4</v>
      </c>
      <c r="E12">
        <v>7.61</v>
      </c>
      <c r="F12" s="24" t="s">
        <v>8</v>
      </c>
      <c r="G12">
        <v>715.15</v>
      </c>
      <c r="H12">
        <v>548.2</v>
      </c>
      <c r="I12">
        <v>18.9</v>
      </c>
      <c r="J12">
        <v>14</v>
      </c>
    </row>
    <row r="13" spans="1:10" ht="12.75">
      <c r="A13" t="s">
        <v>9</v>
      </c>
      <c r="B13">
        <v>251.3</v>
      </c>
      <c r="C13">
        <v>231.42</v>
      </c>
      <c r="D13">
        <v>9.4</v>
      </c>
      <c r="E13">
        <v>7.6</v>
      </c>
      <c r="F13" s="24" t="s">
        <v>9</v>
      </c>
      <c r="G13">
        <v>350.24</v>
      </c>
      <c r="H13">
        <v>214.39</v>
      </c>
      <c r="I13">
        <v>46.8</v>
      </c>
      <c r="J13">
        <v>14.1</v>
      </c>
    </row>
    <row r="14" spans="1:10" ht="12.75">
      <c r="A14" t="s">
        <v>10</v>
      </c>
      <c r="B14">
        <v>344.2</v>
      </c>
      <c r="C14">
        <v>317.41</v>
      </c>
      <c r="D14">
        <v>8.49</v>
      </c>
      <c r="E14">
        <v>7.86</v>
      </c>
      <c r="F14" s="24" t="s">
        <v>10</v>
      </c>
      <c r="G14">
        <v>558.55</v>
      </c>
      <c r="H14">
        <v>258.08</v>
      </c>
      <c r="I14">
        <v>46.2</v>
      </c>
      <c r="J14">
        <v>13.4</v>
      </c>
    </row>
    <row r="15" spans="1:10" ht="12.75">
      <c r="A15" t="s">
        <v>11</v>
      </c>
      <c r="B15">
        <v>396.1</v>
      </c>
      <c r="C15">
        <v>376.99</v>
      </c>
      <c r="D15">
        <v>8.1</v>
      </c>
      <c r="E15">
        <v>7.47</v>
      </c>
      <c r="F15" s="24" t="s">
        <v>11</v>
      </c>
      <c r="G15">
        <v>153.9</v>
      </c>
      <c r="H15">
        <v>121.4</v>
      </c>
      <c r="I15">
        <v>14</v>
      </c>
      <c r="J15">
        <v>7.4</v>
      </c>
    </row>
    <row r="16" spans="1:10" ht="12.75">
      <c r="A16" t="s">
        <v>12</v>
      </c>
      <c r="B16">
        <v>335</v>
      </c>
      <c r="C16">
        <v>309.3</v>
      </c>
      <c r="D16">
        <v>7.82</v>
      </c>
      <c r="E16">
        <v>7.48</v>
      </c>
      <c r="F16" s="24" t="s">
        <v>12</v>
      </c>
      <c r="G16">
        <v>418.4</v>
      </c>
      <c r="H16">
        <v>189.2</v>
      </c>
      <c r="I16">
        <v>46.4</v>
      </c>
      <c r="J16">
        <v>14.5</v>
      </c>
    </row>
    <row r="17" spans="1:10" ht="12.75">
      <c r="A17" t="s">
        <v>13</v>
      </c>
      <c r="B17">
        <v>453.4</v>
      </c>
      <c r="C17">
        <v>428.05</v>
      </c>
      <c r="D17">
        <v>7.8</v>
      </c>
      <c r="E17">
        <v>7.93</v>
      </c>
      <c r="F17" s="24" t="s">
        <v>13</v>
      </c>
      <c r="G17">
        <v>307</v>
      </c>
      <c r="H17">
        <v>214.93</v>
      </c>
      <c r="I17">
        <v>19.2</v>
      </c>
      <c r="J17">
        <v>14</v>
      </c>
    </row>
    <row r="18" spans="1:10" ht="12.75">
      <c r="A18" t="s">
        <v>14</v>
      </c>
      <c r="B18">
        <v>364.5</v>
      </c>
      <c r="C18">
        <v>318.38</v>
      </c>
      <c r="D18">
        <v>8.64</v>
      </c>
      <c r="E18">
        <v>7.54</v>
      </c>
      <c r="F18" s="2" t="s">
        <v>42</v>
      </c>
      <c r="G18">
        <v>309.1</v>
      </c>
      <c r="H18">
        <v>251</v>
      </c>
      <c r="I18">
        <v>19.3</v>
      </c>
      <c r="J18">
        <v>8</v>
      </c>
    </row>
    <row r="19" spans="6:10" ht="12.75">
      <c r="F19" s="3" t="s">
        <v>43</v>
      </c>
      <c r="G19">
        <v>793</v>
      </c>
      <c r="H19">
        <v>467.9</v>
      </c>
      <c r="I19">
        <v>18.8</v>
      </c>
      <c r="J19">
        <v>8</v>
      </c>
    </row>
    <row r="20" spans="1:10" ht="12.75">
      <c r="A20" t="s">
        <v>15</v>
      </c>
      <c r="B20">
        <v>396.4</v>
      </c>
      <c r="C20">
        <v>350.58</v>
      </c>
      <c r="D20">
        <v>9.2</v>
      </c>
      <c r="E20">
        <v>8.3</v>
      </c>
      <c r="F20" s="24" t="s">
        <v>15</v>
      </c>
      <c r="G20">
        <v>1102.65</v>
      </c>
      <c r="H20">
        <v>809.7</v>
      </c>
      <c r="I20">
        <v>46.9</v>
      </c>
      <c r="J20">
        <v>13.5</v>
      </c>
    </row>
    <row r="23" spans="1:10" ht="12.75">
      <c r="A23" t="s">
        <v>16</v>
      </c>
      <c r="B23" t="s">
        <v>92</v>
      </c>
      <c r="C23" t="s">
        <v>91</v>
      </c>
      <c r="D23" t="s">
        <v>90</v>
      </c>
      <c r="E23" t="s">
        <v>89</v>
      </c>
      <c r="F23" s="24" t="s">
        <v>16</v>
      </c>
      <c r="G23" t="s">
        <v>23</v>
      </c>
      <c r="H23" t="s">
        <v>24</v>
      </c>
      <c r="I23" t="s">
        <v>25</v>
      </c>
      <c r="J23" t="s">
        <v>26</v>
      </c>
    </row>
    <row r="24" spans="1:10" ht="12.75">
      <c r="A24" t="s">
        <v>1</v>
      </c>
      <c r="B24">
        <v>292.06</v>
      </c>
      <c r="C24">
        <v>232.5</v>
      </c>
      <c r="D24" s="11">
        <v>7.68</v>
      </c>
      <c r="E24">
        <v>10.94</v>
      </c>
      <c r="F24" s="24" t="s">
        <v>1</v>
      </c>
      <c r="G24">
        <v>423.11</v>
      </c>
      <c r="H24">
        <v>195.5</v>
      </c>
      <c r="I24">
        <v>46.6</v>
      </c>
      <c r="J24">
        <v>13.7</v>
      </c>
    </row>
    <row r="25" spans="1:10" ht="12.75">
      <c r="A25" t="s">
        <v>2</v>
      </c>
      <c r="B25">
        <v>377.96</v>
      </c>
      <c r="C25">
        <v>311.7</v>
      </c>
      <c r="D25">
        <v>7.92</v>
      </c>
      <c r="E25">
        <v>10.45</v>
      </c>
      <c r="F25" s="24" t="s">
        <v>2</v>
      </c>
      <c r="G25">
        <v>1461.07</v>
      </c>
      <c r="H25">
        <v>679.1</v>
      </c>
      <c r="I25">
        <v>47.7</v>
      </c>
      <c r="J25">
        <v>16.3</v>
      </c>
    </row>
    <row r="26" spans="1:10" ht="12.75">
      <c r="A26" t="s">
        <v>3</v>
      </c>
      <c r="B26">
        <v>475.77</v>
      </c>
      <c r="C26">
        <v>369.82</v>
      </c>
      <c r="D26">
        <v>8.18</v>
      </c>
      <c r="E26">
        <v>14.59</v>
      </c>
      <c r="F26" s="24" t="s">
        <v>3</v>
      </c>
      <c r="G26">
        <v>1479.74</v>
      </c>
      <c r="H26" s="5">
        <v>594.5</v>
      </c>
      <c r="I26" s="5">
        <v>46.7</v>
      </c>
      <c r="J26" s="5">
        <v>14.3</v>
      </c>
    </row>
    <row r="27" spans="1:10" ht="12.75">
      <c r="A27" t="s">
        <v>4</v>
      </c>
      <c r="B27">
        <v>455.26</v>
      </c>
      <c r="C27">
        <v>377.45</v>
      </c>
      <c r="D27">
        <v>8.06</v>
      </c>
      <c r="E27">
        <v>15.03</v>
      </c>
      <c r="F27" s="2" t="s">
        <v>46</v>
      </c>
      <c r="G27" s="9">
        <v>1245.13</v>
      </c>
      <c r="H27" s="12">
        <v>912.7</v>
      </c>
      <c r="I27" s="12">
        <v>47.5</v>
      </c>
      <c r="J27">
        <v>14.8</v>
      </c>
    </row>
    <row r="28" spans="6:10" ht="12.75">
      <c r="F28" s="3" t="s">
        <v>60</v>
      </c>
      <c r="G28" s="9">
        <v>1249.27</v>
      </c>
      <c r="H28">
        <v>588.8</v>
      </c>
      <c r="I28">
        <v>19.1</v>
      </c>
      <c r="J28">
        <v>28.4</v>
      </c>
    </row>
    <row r="29" spans="1:10" ht="12.75">
      <c r="A29" t="s">
        <v>5</v>
      </c>
      <c r="B29">
        <v>458.99</v>
      </c>
      <c r="C29">
        <v>362.22</v>
      </c>
      <c r="D29">
        <v>7.77</v>
      </c>
      <c r="E29">
        <v>24.27</v>
      </c>
      <c r="F29" s="4" t="s">
        <v>5</v>
      </c>
      <c r="G29" s="9">
        <v>1681</v>
      </c>
      <c r="H29" s="12">
        <v>779.5</v>
      </c>
      <c r="I29">
        <v>46.5</v>
      </c>
      <c r="J29">
        <v>14.1</v>
      </c>
    </row>
    <row r="30" spans="1:10" ht="12.75">
      <c r="A30" s="14" t="s">
        <v>6</v>
      </c>
      <c r="B30" s="14">
        <v>494.05</v>
      </c>
      <c r="C30" s="27"/>
      <c r="D30" s="14">
        <v>7.82</v>
      </c>
      <c r="E30" s="14">
        <v>23.9</v>
      </c>
      <c r="F30" s="2" t="s">
        <v>6</v>
      </c>
      <c r="G30" s="9">
        <v>532.37</v>
      </c>
      <c r="H30">
        <v>148.8</v>
      </c>
      <c r="I30">
        <v>19.3</v>
      </c>
      <c r="J30">
        <v>8.54</v>
      </c>
    </row>
    <row r="31" spans="1:10" ht="12.75">
      <c r="A31" s="14"/>
      <c r="B31" s="14"/>
      <c r="C31" s="14"/>
      <c r="D31" s="14"/>
      <c r="E31" s="14"/>
      <c r="F31" s="3" t="s">
        <v>6</v>
      </c>
      <c r="G31" s="9">
        <v>2771.5</v>
      </c>
      <c r="H31">
        <v>676.91</v>
      </c>
      <c r="I31">
        <v>41.2</v>
      </c>
      <c r="J31">
        <v>44.5</v>
      </c>
    </row>
    <row r="32" spans="1:10" ht="12.75">
      <c r="A32" t="s">
        <v>7</v>
      </c>
      <c r="B32">
        <v>348.41</v>
      </c>
      <c r="C32">
        <v>308.79</v>
      </c>
      <c r="D32">
        <v>7.79</v>
      </c>
      <c r="E32">
        <v>8.92</v>
      </c>
      <c r="F32" s="24" t="s">
        <v>7</v>
      </c>
      <c r="G32">
        <v>552.73</v>
      </c>
      <c r="H32">
        <v>419.4</v>
      </c>
      <c r="I32">
        <v>47</v>
      </c>
      <c r="J32">
        <v>13.3</v>
      </c>
    </row>
    <row r="33" spans="1:10" ht="12.75">
      <c r="A33" t="s">
        <v>8</v>
      </c>
      <c r="B33">
        <v>248.49</v>
      </c>
      <c r="C33">
        <v>224.69</v>
      </c>
      <c r="D33">
        <v>8.07</v>
      </c>
      <c r="E33">
        <v>9.02</v>
      </c>
      <c r="F33" s="24" t="s">
        <v>8</v>
      </c>
      <c r="G33">
        <v>531.23</v>
      </c>
      <c r="H33">
        <v>401</v>
      </c>
      <c r="I33">
        <v>46.7</v>
      </c>
      <c r="J33">
        <v>13.7</v>
      </c>
    </row>
    <row r="34" spans="1:10" ht="12.75">
      <c r="A34" t="s">
        <v>9</v>
      </c>
      <c r="B34">
        <v>318.45</v>
      </c>
      <c r="C34">
        <v>295.4</v>
      </c>
      <c r="D34">
        <v>8.24</v>
      </c>
      <c r="E34">
        <v>13.79</v>
      </c>
      <c r="F34" s="24" t="s">
        <v>9</v>
      </c>
      <c r="G34">
        <v>374.3</v>
      </c>
      <c r="H34">
        <v>194.9</v>
      </c>
      <c r="I34">
        <v>46.7</v>
      </c>
      <c r="J34">
        <v>14.3</v>
      </c>
    </row>
    <row r="35" spans="1:10" ht="12.75">
      <c r="A35" t="s">
        <v>10</v>
      </c>
      <c r="B35">
        <v>274.5</v>
      </c>
      <c r="C35">
        <v>219.83</v>
      </c>
      <c r="D35">
        <v>8.22</v>
      </c>
      <c r="E35">
        <v>7.68</v>
      </c>
      <c r="F35" s="2" t="s">
        <v>59</v>
      </c>
      <c r="G35">
        <v>867</v>
      </c>
      <c r="H35">
        <v>399.5</v>
      </c>
      <c r="I35">
        <v>46.9</v>
      </c>
      <c r="J35">
        <v>8.1</v>
      </c>
    </row>
    <row r="36" spans="6:10" ht="12.75">
      <c r="F36" s="7" t="s">
        <v>58</v>
      </c>
      <c r="G36" s="5">
        <v>618.46</v>
      </c>
      <c r="H36" s="5">
        <v>328.2</v>
      </c>
      <c r="I36" s="5">
        <v>46.7</v>
      </c>
      <c r="J36" s="5">
        <v>14.6</v>
      </c>
    </row>
    <row r="37" spans="1:10" ht="12.75">
      <c r="A37" t="s">
        <v>11</v>
      </c>
      <c r="B37">
        <v>359.69</v>
      </c>
      <c r="C37">
        <v>295.26</v>
      </c>
      <c r="D37">
        <v>7.71</v>
      </c>
      <c r="E37">
        <v>8.8</v>
      </c>
      <c r="F37" s="26" t="s">
        <v>11</v>
      </c>
      <c r="G37" s="5">
        <v>689.7</v>
      </c>
      <c r="H37" s="12">
        <v>552.7</v>
      </c>
      <c r="I37" s="12">
        <v>42.8</v>
      </c>
      <c r="J37" s="5">
        <v>13.05</v>
      </c>
    </row>
    <row r="38" spans="1:10" ht="12.75">
      <c r="A38" t="s">
        <v>12</v>
      </c>
      <c r="B38">
        <v>348.76</v>
      </c>
      <c r="C38">
        <v>295.38</v>
      </c>
      <c r="D38">
        <v>8.06</v>
      </c>
      <c r="E38">
        <v>9.33</v>
      </c>
      <c r="F38" s="24" t="s">
        <v>12</v>
      </c>
      <c r="G38">
        <v>734.51</v>
      </c>
      <c r="H38" s="5">
        <v>237.6</v>
      </c>
      <c r="I38">
        <v>46.4</v>
      </c>
      <c r="J38">
        <v>12.9</v>
      </c>
    </row>
    <row r="39" spans="1:10" ht="12.75">
      <c r="A39" t="s">
        <v>13</v>
      </c>
      <c r="B39">
        <v>328.58</v>
      </c>
      <c r="C39">
        <v>304.27</v>
      </c>
      <c r="D39">
        <v>7.72</v>
      </c>
      <c r="E39">
        <v>9.62</v>
      </c>
      <c r="F39" s="24" t="s">
        <v>13</v>
      </c>
      <c r="G39">
        <v>227.91</v>
      </c>
      <c r="H39" s="5">
        <v>225.4</v>
      </c>
      <c r="I39">
        <v>46.8</v>
      </c>
      <c r="J39">
        <v>13.9</v>
      </c>
    </row>
    <row r="40" spans="1:10" ht="12.75">
      <c r="A40" t="s">
        <v>14</v>
      </c>
      <c r="B40">
        <v>321.58</v>
      </c>
      <c r="C40">
        <v>307.24</v>
      </c>
      <c r="D40">
        <v>7.89</v>
      </c>
      <c r="E40">
        <v>8.85</v>
      </c>
      <c r="F40" s="24" t="s">
        <v>14</v>
      </c>
      <c r="G40">
        <v>368.95</v>
      </c>
      <c r="H40">
        <v>334.3</v>
      </c>
      <c r="I40">
        <v>46.8</v>
      </c>
      <c r="J40">
        <v>12.7</v>
      </c>
    </row>
    <row r="41" spans="1:10" ht="12.75">
      <c r="A41" t="s">
        <v>15</v>
      </c>
      <c r="B41">
        <v>344.19</v>
      </c>
      <c r="C41">
        <v>326.13</v>
      </c>
      <c r="D41">
        <v>8.02</v>
      </c>
      <c r="E41">
        <v>8.5</v>
      </c>
      <c r="F41" s="24" t="s">
        <v>15</v>
      </c>
      <c r="G41">
        <v>325.67</v>
      </c>
      <c r="H41">
        <v>300.5</v>
      </c>
      <c r="I41">
        <v>46.9</v>
      </c>
      <c r="J41">
        <v>13</v>
      </c>
    </row>
    <row r="42" spans="6:10" ht="12.75">
      <c r="F42" s="24" t="s">
        <v>61</v>
      </c>
      <c r="G42">
        <v>1149.75</v>
      </c>
      <c r="H42">
        <v>483.2</v>
      </c>
      <c r="I42">
        <v>46.9</v>
      </c>
      <c r="J42">
        <v>14.4</v>
      </c>
    </row>
    <row r="43" spans="1:10" ht="12.75">
      <c r="A43" t="s">
        <v>17</v>
      </c>
      <c r="B43" t="s">
        <v>92</v>
      </c>
      <c r="C43" t="s">
        <v>91</v>
      </c>
      <c r="D43" t="s">
        <v>90</v>
      </c>
      <c r="E43" t="s">
        <v>89</v>
      </c>
      <c r="F43" s="24" t="s">
        <v>17</v>
      </c>
      <c r="G43" t="s">
        <v>23</v>
      </c>
      <c r="H43" t="s">
        <v>24</v>
      </c>
      <c r="I43" t="s">
        <v>25</v>
      </c>
      <c r="J43" t="s">
        <v>26</v>
      </c>
    </row>
    <row r="44" spans="1:10" ht="12.75">
      <c r="A44" t="s">
        <v>1</v>
      </c>
      <c r="B44">
        <v>407</v>
      </c>
      <c r="C44">
        <v>386.84</v>
      </c>
      <c r="D44">
        <v>7.46</v>
      </c>
      <c r="E44">
        <v>7.62</v>
      </c>
      <c r="F44" s="24" t="s">
        <v>1</v>
      </c>
      <c r="G44">
        <v>212.52</v>
      </c>
      <c r="H44">
        <v>140.2</v>
      </c>
      <c r="I44">
        <v>14.39</v>
      </c>
      <c r="J44">
        <v>15</v>
      </c>
    </row>
    <row r="45" spans="1:10" ht="12.75">
      <c r="A45" t="s">
        <v>2</v>
      </c>
      <c r="B45">
        <v>343.35</v>
      </c>
      <c r="C45">
        <v>316.97</v>
      </c>
      <c r="D45">
        <v>8.1</v>
      </c>
      <c r="E45">
        <v>7.65</v>
      </c>
      <c r="F45" s="24" t="s">
        <v>2</v>
      </c>
      <c r="G45">
        <v>539.7</v>
      </c>
      <c r="H45">
        <v>313.1</v>
      </c>
      <c r="I45">
        <v>47.1</v>
      </c>
      <c r="J45">
        <v>15.4</v>
      </c>
    </row>
    <row r="46" spans="1:10" ht="12.75">
      <c r="A46" t="s">
        <v>3</v>
      </c>
      <c r="B46">
        <v>345.93</v>
      </c>
      <c r="C46">
        <v>317.78</v>
      </c>
      <c r="D46">
        <v>8.38</v>
      </c>
      <c r="E46">
        <v>8.11</v>
      </c>
      <c r="F46" s="2" t="s">
        <v>37</v>
      </c>
      <c r="G46">
        <v>664</v>
      </c>
      <c r="H46">
        <v>465.8</v>
      </c>
      <c r="I46">
        <v>19.1</v>
      </c>
      <c r="J46">
        <v>17.6</v>
      </c>
    </row>
    <row r="47" spans="6:10" ht="12.75">
      <c r="F47" s="3" t="s">
        <v>38</v>
      </c>
      <c r="G47">
        <v>604.5</v>
      </c>
      <c r="H47">
        <v>418.2</v>
      </c>
      <c r="I47">
        <v>19.1</v>
      </c>
      <c r="J47">
        <v>14.9</v>
      </c>
    </row>
    <row r="48" spans="1:10" ht="12.75">
      <c r="A48" t="s">
        <v>4</v>
      </c>
      <c r="B48">
        <v>211.04</v>
      </c>
      <c r="C48">
        <v>81.14</v>
      </c>
      <c r="D48">
        <v>7.54</v>
      </c>
      <c r="E48">
        <v>7.56</v>
      </c>
      <c r="F48" s="24" t="s">
        <v>4</v>
      </c>
      <c r="G48">
        <v>727.9</v>
      </c>
      <c r="H48">
        <v>358.1</v>
      </c>
      <c r="I48">
        <v>47.4</v>
      </c>
      <c r="J48">
        <v>15.5</v>
      </c>
    </row>
    <row r="49" spans="1:10" ht="12.75">
      <c r="A49" t="s">
        <v>5</v>
      </c>
      <c r="B49">
        <v>233.99</v>
      </c>
      <c r="C49">
        <v>61.11</v>
      </c>
      <c r="D49">
        <v>7.41</v>
      </c>
      <c r="E49">
        <v>7.22</v>
      </c>
      <c r="F49" s="2" t="s">
        <v>34</v>
      </c>
      <c r="G49">
        <v>1210.9</v>
      </c>
      <c r="H49">
        <v>440.3</v>
      </c>
      <c r="I49">
        <v>46.9</v>
      </c>
      <c r="J49">
        <v>14.6</v>
      </c>
    </row>
    <row r="50" spans="6:10" ht="12.75">
      <c r="F50" s="3" t="s">
        <v>35</v>
      </c>
      <c r="G50">
        <v>702.7</v>
      </c>
      <c r="H50">
        <v>263.3</v>
      </c>
      <c r="I50">
        <v>19</v>
      </c>
      <c r="J50">
        <v>15.2</v>
      </c>
    </row>
    <row r="51" spans="1:10" ht="12.75">
      <c r="A51" t="s">
        <v>6</v>
      </c>
      <c r="B51">
        <v>278.77</v>
      </c>
      <c r="C51">
        <v>46.33</v>
      </c>
      <c r="D51">
        <v>8.25</v>
      </c>
      <c r="E51">
        <v>11.88</v>
      </c>
      <c r="F51" s="2" t="s">
        <v>36</v>
      </c>
      <c r="G51">
        <v>830.8</v>
      </c>
      <c r="H51">
        <v>192.5</v>
      </c>
      <c r="I51">
        <v>19.2</v>
      </c>
      <c r="J51">
        <v>16.3</v>
      </c>
    </row>
    <row r="52" spans="6:10" ht="12.75">
      <c r="F52" s="3" t="s">
        <v>53</v>
      </c>
      <c r="G52">
        <v>1082.9</v>
      </c>
      <c r="H52">
        <v>275</v>
      </c>
      <c r="I52">
        <v>19.2</v>
      </c>
      <c r="J52">
        <v>15.4</v>
      </c>
    </row>
    <row r="53" spans="1:10" ht="12.75">
      <c r="A53" t="s">
        <v>7</v>
      </c>
      <c r="B53">
        <v>377.9</v>
      </c>
      <c r="C53">
        <v>355.92</v>
      </c>
      <c r="D53">
        <v>7.98</v>
      </c>
      <c r="E53">
        <v>7.56</v>
      </c>
      <c r="F53" s="24" t="s">
        <v>7</v>
      </c>
      <c r="G53">
        <v>2125.8</v>
      </c>
      <c r="H53">
        <v>2054.6</v>
      </c>
      <c r="I53">
        <v>46.9</v>
      </c>
      <c r="J53">
        <v>14</v>
      </c>
    </row>
    <row r="54" spans="1:10" ht="12.75">
      <c r="A54" t="s">
        <v>8</v>
      </c>
      <c r="B54">
        <v>311.23</v>
      </c>
      <c r="C54">
        <v>276.59</v>
      </c>
      <c r="D54">
        <v>7.65</v>
      </c>
      <c r="E54">
        <v>7.78</v>
      </c>
      <c r="F54" s="24" t="s">
        <v>8</v>
      </c>
      <c r="G54">
        <v>1197</v>
      </c>
      <c r="H54">
        <v>1058.9</v>
      </c>
      <c r="I54">
        <v>46.9</v>
      </c>
      <c r="J54">
        <v>14.8</v>
      </c>
    </row>
    <row r="55" spans="1:10" ht="12.75">
      <c r="A55" t="s">
        <v>9</v>
      </c>
      <c r="B55">
        <v>382.15</v>
      </c>
      <c r="C55">
        <v>360.17</v>
      </c>
      <c r="D55">
        <v>7.76</v>
      </c>
      <c r="E55">
        <v>7.53</v>
      </c>
      <c r="F55" s="24" t="s">
        <v>9</v>
      </c>
      <c r="G55">
        <v>1873.3</v>
      </c>
      <c r="H55">
        <v>1816</v>
      </c>
      <c r="I55">
        <v>47.1</v>
      </c>
      <c r="J55">
        <v>13.8</v>
      </c>
    </row>
    <row r="56" spans="1:10" ht="12.75">
      <c r="A56" t="s">
        <v>10</v>
      </c>
      <c r="B56">
        <v>455.05</v>
      </c>
      <c r="C56">
        <v>358.07</v>
      </c>
      <c r="D56">
        <v>7.58</v>
      </c>
      <c r="E56">
        <v>7.59</v>
      </c>
      <c r="F56" s="24" t="s">
        <v>10</v>
      </c>
      <c r="G56">
        <v>1624.4</v>
      </c>
      <c r="H56">
        <v>914.7</v>
      </c>
      <c r="I56">
        <v>47.1</v>
      </c>
      <c r="J56">
        <v>16.1</v>
      </c>
    </row>
    <row r="57" spans="1:10" ht="12.75">
      <c r="A57" t="s">
        <v>11</v>
      </c>
      <c r="B57">
        <v>366.17</v>
      </c>
      <c r="C57">
        <v>289.78</v>
      </c>
      <c r="D57">
        <v>8.32</v>
      </c>
      <c r="E57">
        <v>7.83</v>
      </c>
      <c r="F57" s="2" t="s">
        <v>47</v>
      </c>
      <c r="G57">
        <v>881.2</v>
      </c>
      <c r="H57">
        <v>436.3</v>
      </c>
      <c r="I57">
        <v>46.71</v>
      </c>
      <c r="J57">
        <v>17.6</v>
      </c>
    </row>
    <row r="58" spans="6:10" ht="12.75">
      <c r="F58" s="4" t="s">
        <v>48</v>
      </c>
      <c r="G58">
        <v>856.8</v>
      </c>
      <c r="H58">
        <v>556.9</v>
      </c>
      <c r="I58">
        <v>47.4</v>
      </c>
      <c r="J58">
        <v>16.3</v>
      </c>
    </row>
    <row r="59" spans="1:10" ht="12.75">
      <c r="A59" t="s">
        <v>12</v>
      </c>
      <c r="B59">
        <v>419.2</v>
      </c>
      <c r="C59">
        <v>320.11</v>
      </c>
      <c r="D59">
        <v>8.25</v>
      </c>
      <c r="E59">
        <v>7.66</v>
      </c>
      <c r="F59" s="2" t="s">
        <v>51</v>
      </c>
      <c r="G59">
        <v>888.2</v>
      </c>
      <c r="H59">
        <v>497.7</v>
      </c>
      <c r="I59">
        <v>47.3</v>
      </c>
      <c r="J59">
        <v>14.7</v>
      </c>
    </row>
    <row r="60" spans="6:10" ht="12.75">
      <c r="F60" s="3" t="s">
        <v>52</v>
      </c>
      <c r="G60">
        <v>318.3</v>
      </c>
      <c r="H60">
        <v>167.9</v>
      </c>
      <c r="I60">
        <v>14.6</v>
      </c>
      <c r="J60">
        <v>15.3</v>
      </c>
    </row>
    <row r="61" spans="1:10" ht="12.75">
      <c r="A61" t="s">
        <v>13</v>
      </c>
      <c r="B61">
        <v>327.59</v>
      </c>
      <c r="C61">
        <v>311.01</v>
      </c>
      <c r="D61">
        <v>8.26</v>
      </c>
      <c r="E61">
        <v>7.12</v>
      </c>
      <c r="F61" s="24" t="s">
        <v>13</v>
      </c>
      <c r="G61">
        <v>941.6</v>
      </c>
      <c r="H61">
        <v>823.6</v>
      </c>
      <c r="I61">
        <v>47.4</v>
      </c>
      <c r="J61">
        <v>13.9</v>
      </c>
    </row>
    <row r="62" spans="1:10" ht="12.75">
      <c r="A62" t="s">
        <v>14</v>
      </c>
      <c r="B62">
        <v>397.75</v>
      </c>
      <c r="C62">
        <v>378.09</v>
      </c>
      <c r="D62">
        <v>7.98</v>
      </c>
      <c r="E62">
        <v>8.56</v>
      </c>
      <c r="F62" s="24" t="s">
        <v>14</v>
      </c>
      <c r="G62">
        <v>643.1</v>
      </c>
      <c r="H62">
        <v>466.1</v>
      </c>
      <c r="I62">
        <v>47.4</v>
      </c>
      <c r="J62">
        <v>18.2</v>
      </c>
    </row>
    <row r="63" spans="1:10" ht="12.75">
      <c r="A63" t="s">
        <v>15</v>
      </c>
      <c r="B63">
        <v>395.01</v>
      </c>
      <c r="C63">
        <v>341.68</v>
      </c>
      <c r="D63">
        <v>7.67</v>
      </c>
      <c r="E63">
        <v>7.71</v>
      </c>
      <c r="F63" s="24" t="s">
        <v>15</v>
      </c>
      <c r="G63">
        <v>1088.7</v>
      </c>
      <c r="H63">
        <v>844.1</v>
      </c>
      <c r="I63">
        <v>47.1</v>
      </c>
      <c r="J63">
        <v>14.3</v>
      </c>
    </row>
    <row r="64" spans="1:10" ht="12.75">
      <c r="A64" t="s">
        <v>18</v>
      </c>
      <c r="B64" t="s">
        <v>92</v>
      </c>
      <c r="C64" t="s">
        <v>91</v>
      </c>
      <c r="D64" t="s">
        <v>90</v>
      </c>
      <c r="E64" t="s">
        <v>89</v>
      </c>
      <c r="F64" s="24" t="s">
        <v>18</v>
      </c>
      <c r="G64" t="s">
        <v>23</v>
      </c>
      <c r="H64" t="s">
        <v>24</v>
      </c>
      <c r="I64" t="s">
        <v>25</v>
      </c>
      <c r="J64" t="s">
        <v>26</v>
      </c>
    </row>
    <row r="65" spans="1:10" ht="12.75">
      <c r="A65" t="s">
        <v>74</v>
      </c>
      <c r="B65">
        <v>427.97</v>
      </c>
      <c r="C65">
        <v>370.39</v>
      </c>
      <c r="D65">
        <v>7.6</v>
      </c>
      <c r="E65">
        <v>7</v>
      </c>
      <c r="F65" s="2" t="s">
        <v>77</v>
      </c>
      <c r="G65" s="9">
        <v>726.4</v>
      </c>
      <c r="H65">
        <v>446.1</v>
      </c>
      <c r="I65">
        <v>19.4</v>
      </c>
      <c r="J65">
        <v>7.9</v>
      </c>
    </row>
    <row r="66" spans="6:10" ht="12.75">
      <c r="F66" s="4" t="s">
        <v>78</v>
      </c>
      <c r="G66" s="9">
        <v>903.79</v>
      </c>
      <c r="H66">
        <v>696.6</v>
      </c>
      <c r="I66">
        <v>47.1</v>
      </c>
      <c r="J66">
        <v>13.6</v>
      </c>
    </row>
    <row r="67" spans="6:10" ht="12.75">
      <c r="F67" s="4" t="s">
        <v>79</v>
      </c>
      <c r="G67" s="9">
        <v>1116.79</v>
      </c>
      <c r="H67">
        <v>656.9</v>
      </c>
      <c r="I67">
        <v>46.6</v>
      </c>
      <c r="J67">
        <v>14.6</v>
      </c>
    </row>
    <row r="68" spans="6:10" ht="12.75">
      <c r="F68" s="3" t="s">
        <v>80</v>
      </c>
      <c r="G68" s="9">
        <v>519.32</v>
      </c>
      <c r="H68">
        <v>340.5</v>
      </c>
      <c r="I68">
        <v>19</v>
      </c>
      <c r="J68">
        <v>8.2</v>
      </c>
    </row>
    <row r="69" spans="1:10" ht="12.75">
      <c r="A69" t="s">
        <v>75</v>
      </c>
      <c r="B69">
        <v>315.41</v>
      </c>
      <c r="C69">
        <v>301.11</v>
      </c>
      <c r="D69">
        <v>8.33</v>
      </c>
      <c r="E69">
        <v>7.72</v>
      </c>
      <c r="F69" s="24" t="s">
        <v>82</v>
      </c>
      <c r="G69">
        <v>204.37</v>
      </c>
      <c r="H69">
        <v>191.7</v>
      </c>
      <c r="I69">
        <v>46.8</v>
      </c>
      <c r="J69">
        <v>13.9</v>
      </c>
    </row>
    <row r="70" spans="1:10" ht="12.75">
      <c r="A70" t="s">
        <v>76</v>
      </c>
      <c r="B70">
        <v>361.2</v>
      </c>
      <c r="C70">
        <v>338.08</v>
      </c>
      <c r="D70">
        <v>7.9</v>
      </c>
      <c r="E70">
        <v>14.7</v>
      </c>
      <c r="F70" s="24" t="s">
        <v>192</v>
      </c>
      <c r="G70">
        <v>1408.49</v>
      </c>
      <c r="H70">
        <v>1256.1</v>
      </c>
      <c r="I70">
        <v>47.3</v>
      </c>
      <c r="J70">
        <v>13.3</v>
      </c>
    </row>
    <row r="71" spans="1:10" ht="12.75">
      <c r="A71" t="s">
        <v>1</v>
      </c>
      <c r="B71">
        <v>350.81</v>
      </c>
      <c r="C71">
        <v>328.75</v>
      </c>
      <c r="D71">
        <v>7.6</v>
      </c>
      <c r="E71">
        <v>6.5</v>
      </c>
      <c r="F71" s="26" t="s">
        <v>1</v>
      </c>
      <c r="G71" s="5">
        <v>275.45</v>
      </c>
      <c r="H71" s="1"/>
      <c r="I71" s="1"/>
      <c r="J71" s="1"/>
    </row>
    <row r="72" spans="1:10" ht="12.75">
      <c r="A72" t="s">
        <v>2</v>
      </c>
      <c r="B72">
        <v>370.29</v>
      </c>
      <c r="C72">
        <v>350.11</v>
      </c>
      <c r="D72">
        <v>8.35</v>
      </c>
      <c r="E72">
        <v>7.94</v>
      </c>
      <c r="F72" s="2" t="s">
        <v>32</v>
      </c>
      <c r="G72">
        <v>193.03</v>
      </c>
      <c r="H72">
        <v>118.4</v>
      </c>
      <c r="I72">
        <v>19.3</v>
      </c>
      <c r="J72">
        <v>7.1</v>
      </c>
    </row>
    <row r="73" spans="6:10" ht="12.75">
      <c r="F73" s="4" t="s">
        <v>33</v>
      </c>
      <c r="G73">
        <v>275.34</v>
      </c>
      <c r="H73">
        <v>149</v>
      </c>
      <c r="I73">
        <v>19.3</v>
      </c>
      <c r="J73">
        <v>7</v>
      </c>
    </row>
    <row r="74" spans="6:10" ht="12.75">
      <c r="F74" s="4" t="s">
        <v>65</v>
      </c>
      <c r="G74">
        <v>261.99</v>
      </c>
      <c r="H74">
        <v>268.9</v>
      </c>
      <c r="I74">
        <v>19.1</v>
      </c>
      <c r="J74">
        <v>6.7</v>
      </c>
    </row>
    <row r="75" spans="6:10" ht="12.75">
      <c r="F75" s="4" t="s">
        <v>81</v>
      </c>
      <c r="G75">
        <v>345.33</v>
      </c>
      <c r="H75">
        <v>230.1</v>
      </c>
      <c r="I75">
        <v>19.4</v>
      </c>
      <c r="J75" s="5">
        <v>7</v>
      </c>
    </row>
    <row r="76" spans="6:10" ht="12.75">
      <c r="F76" s="3" t="s">
        <v>83</v>
      </c>
      <c r="G76">
        <v>275.45</v>
      </c>
      <c r="H76">
        <v>149.5</v>
      </c>
      <c r="I76">
        <v>19.3</v>
      </c>
      <c r="J76">
        <v>7</v>
      </c>
    </row>
    <row r="77" spans="1:10" ht="12.75">
      <c r="A77" t="s">
        <v>3</v>
      </c>
      <c r="B77">
        <v>380.69</v>
      </c>
      <c r="C77">
        <v>360.23</v>
      </c>
      <c r="D77">
        <v>8.31</v>
      </c>
      <c r="E77">
        <v>7.33</v>
      </c>
      <c r="F77" s="2" t="s">
        <v>37</v>
      </c>
      <c r="G77">
        <v>818.34</v>
      </c>
      <c r="H77">
        <v>675.9</v>
      </c>
      <c r="I77">
        <v>46.6</v>
      </c>
      <c r="J77">
        <v>13.4</v>
      </c>
    </row>
    <row r="78" spans="6:10" ht="12.75">
      <c r="F78" s="3" t="s">
        <v>38</v>
      </c>
      <c r="G78">
        <v>339.24</v>
      </c>
      <c r="H78">
        <v>165.2</v>
      </c>
      <c r="I78">
        <v>19.2</v>
      </c>
      <c r="J78">
        <v>7.5</v>
      </c>
    </row>
    <row r="79" spans="1:10" ht="12.75">
      <c r="A79" t="s">
        <v>4</v>
      </c>
      <c r="B79">
        <v>401.92</v>
      </c>
      <c r="C79">
        <v>381.66</v>
      </c>
      <c r="D79">
        <v>6.8</v>
      </c>
      <c r="E79">
        <v>6.8</v>
      </c>
      <c r="F79" s="2" t="s">
        <v>46</v>
      </c>
      <c r="G79">
        <v>577.21</v>
      </c>
      <c r="H79">
        <v>514</v>
      </c>
      <c r="I79">
        <v>47</v>
      </c>
      <c r="J79">
        <v>13</v>
      </c>
    </row>
    <row r="80" spans="6:10" ht="12.75">
      <c r="F80" s="4" t="s">
        <v>60</v>
      </c>
      <c r="G80">
        <v>226.48</v>
      </c>
      <c r="H80">
        <v>213.7</v>
      </c>
      <c r="I80">
        <v>19</v>
      </c>
      <c r="J80">
        <v>6.9</v>
      </c>
    </row>
    <row r="81" spans="6:10" ht="12.75">
      <c r="F81" s="4" t="s">
        <v>69</v>
      </c>
      <c r="G81">
        <v>313.38</v>
      </c>
      <c r="H81">
        <v>146</v>
      </c>
      <c r="I81">
        <v>18.9</v>
      </c>
      <c r="J81">
        <v>6.8</v>
      </c>
    </row>
    <row r="82" spans="6:10" ht="12.75">
      <c r="F82" s="3" t="s">
        <v>70</v>
      </c>
      <c r="G82">
        <v>206.51</v>
      </c>
      <c r="H82">
        <v>143.1</v>
      </c>
      <c r="I82">
        <v>14.2</v>
      </c>
      <c r="J82">
        <v>7.2</v>
      </c>
    </row>
    <row r="83" spans="1:10" ht="12.75">
      <c r="A83" t="s">
        <v>5</v>
      </c>
      <c r="B83">
        <v>337.83</v>
      </c>
      <c r="C83">
        <v>315.22</v>
      </c>
      <c r="D83">
        <v>8.12</v>
      </c>
      <c r="E83">
        <v>13.4</v>
      </c>
      <c r="F83" s="24" t="s">
        <v>84</v>
      </c>
      <c r="G83">
        <v>505.32</v>
      </c>
      <c r="H83">
        <v>468.5</v>
      </c>
      <c r="I83">
        <v>46.2</v>
      </c>
      <c r="J83">
        <v>12.9</v>
      </c>
    </row>
    <row r="84" spans="1:10" ht="12.75">
      <c r="A84" t="s">
        <v>6</v>
      </c>
      <c r="B84">
        <v>365.83</v>
      </c>
      <c r="C84">
        <v>354.66</v>
      </c>
      <c r="D84">
        <v>8.13</v>
      </c>
      <c r="E84">
        <v>7.77</v>
      </c>
      <c r="F84" s="24" t="s">
        <v>6</v>
      </c>
      <c r="G84">
        <v>217.82</v>
      </c>
      <c r="H84">
        <v>223.9</v>
      </c>
      <c r="I84">
        <v>46.9</v>
      </c>
      <c r="J84">
        <v>12.8</v>
      </c>
    </row>
    <row r="85" spans="1:10" ht="12.75">
      <c r="A85" t="s">
        <v>7</v>
      </c>
      <c r="B85">
        <v>380.61</v>
      </c>
      <c r="C85">
        <v>309.05</v>
      </c>
      <c r="D85">
        <v>8.36</v>
      </c>
      <c r="E85">
        <v>7.63</v>
      </c>
      <c r="F85" s="26" t="s">
        <v>7</v>
      </c>
      <c r="G85">
        <v>556.93</v>
      </c>
      <c r="H85">
        <v>443.5</v>
      </c>
      <c r="I85">
        <v>46.9</v>
      </c>
      <c r="J85">
        <v>14.5</v>
      </c>
    </row>
    <row r="86" spans="1:10" ht="12.75">
      <c r="A86" t="s">
        <v>8</v>
      </c>
      <c r="B86">
        <v>315.64</v>
      </c>
      <c r="C86">
        <v>270.83</v>
      </c>
      <c r="D86">
        <v>7.59</v>
      </c>
      <c r="E86">
        <v>7.71</v>
      </c>
      <c r="F86" s="24" t="s">
        <v>8</v>
      </c>
      <c r="G86">
        <v>382.17</v>
      </c>
      <c r="H86">
        <v>334.7</v>
      </c>
      <c r="I86">
        <v>46.8</v>
      </c>
      <c r="J86">
        <v>13.3</v>
      </c>
    </row>
    <row r="87" spans="1:10" ht="12.75">
      <c r="A87" t="s">
        <v>9</v>
      </c>
      <c r="B87">
        <v>326.32</v>
      </c>
      <c r="C87">
        <v>274.35</v>
      </c>
      <c r="D87">
        <v>8.5</v>
      </c>
      <c r="E87">
        <v>7.82</v>
      </c>
      <c r="F87" s="26" t="s">
        <v>9</v>
      </c>
      <c r="G87" s="5">
        <v>738.78</v>
      </c>
      <c r="H87" s="5">
        <v>503.9</v>
      </c>
      <c r="I87" s="5">
        <v>46.5</v>
      </c>
      <c r="J87" s="5">
        <v>13.4</v>
      </c>
    </row>
    <row r="88" spans="1:10" ht="12.75">
      <c r="A88" t="s">
        <v>10</v>
      </c>
      <c r="B88">
        <v>322.01</v>
      </c>
      <c r="C88">
        <v>298.08</v>
      </c>
      <c r="D88">
        <v>7.7</v>
      </c>
      <c r="E88">
        <v>7.1</v>
      </c>
      <c r="F88" s="24" t="s">
        <v>10</v>
      </c>
      <c r="G88">
        <v>542.3</v>
      </c>
      <c r="H88" s="5">
        <v>433.3</v>
      </c>
      <c r="I88" s="5">
        <v>46.5</v>
      </c>
      <c r="J88" s="5">
        <v>14.8</v>
      </c>
    </row>
    <row r="89" spans="1:10" ht="12.75">
      <c r="A89" t="s">
        <v>11</v>
      </c>
      <c r="B89">
        <v>225.45</v>
      </c>
      <c r="C89">
        <v>209.17</v>
      </c>
      <c r="D89">
        <v>7.5</v>
      </c>
      <c r="E89">
        <v>7.66</v>
      </c>
      <c r="F89" s="24" t="s">
        <v>11</v>
      </c>
      <c r="G89">
        <v>718.99</v>
      </c>
      <c r="H89">
        <v>594.1</v>
      </c>
      <c r="I89" s="5">
        <v>46.3</v>
      </c>
      <c r="J89" s="5">
        <v>13.2</v>
      </c>
    </row>
    <row r="90" spans="1:10" ht="12.75">
      <c r="A90" t="s">
        <v>12</v>
      </c>
      <c r="B90">
        <v>316.39</v>
      </c>
      <c r="C90">
        <v>298.85</v>
      </c>
      <c r="D90">
        <v>7.9</v>
      </c>
      <c r="E90">
        <v>7.2</v>
      </c>
      <c r="F90" s="24" t="s">
        <v>12</v>
      </c>
      <c r="G90">
        <v>428.68</v>
      </c>
      <c r="H90">
        <v>328.5</v>
      </c>
      <c r="I90" s="5">
        <v>46.7</v>
      </c>
      <c r="J90" s="5">
        <v>15.1</v>
      </c>
    </row>
    <row r="91" spans="1:10" ht="12.75">
      <c r="A91" t="s">
        <v>19</v>
      </c>
      <c r="B91" t="s">
        <v>92</v>
      </c>
      <c r="C91" t="s">
        <v>91</v>
      </c>
      <c r="D91" t="s">
        <v>90</v>
      </c>
      <c r="E91" t="s">
        <v>89</v>
      </c>
      <c r="F91" s="24" t="s">
        <v>19</v>
      </c>
      <c r="G91" t="s">
        <v>23</v>
      </c>
      <c r="H91" t="s">
        <v>24</v>
      </c>
      <c r="I91" t="s">
        <v>25</v>
      </c>
      <c r="J91" t="s">
        <v>26</v>
      </c>
    </row>
    <row r="92" spans="1:10" ht="12.75">
      <c r="A92" t="s">
        <v>1</v>
      </c>
      <c r="B92">
        <v>497.3</v>
      </c>
      <c r="C92">
        <v>426.22</v>
      </c>
      <c r="D92">
        <v>8.07</v>
      </c>
      <c r="E92">
        <v>9.33</v>
      </c>
      <c r="F92" s="2" t="s">
        <v>31</v>
      </c>
      <c r="G92">
        <v>1130.8</v>
      </c>
      <c r="H92">
        <v>659.7</v>
      </c>
      <c r="I92">
        <v>47.3</v>
      </c>
      <c r="J92">
        <v>16.9</v>
      </c>
    </row>
    <row r="93" spans="6:10" ht="12.75">
      <c r="F93" s="4" t="s">
        <v>45</v>
      </c>
      <c r="G93">
        <v>729.5</v>
      </c>
      <c r="H93">
        <v>361.1</v>
      </c>
      <c r="I93">
        <v>46.2</v>
      </c>
      <c r="J93">
        <v>13.9</v>
      </c>
    </row>
    <row r="94" spans="1:10" ht="12.75">
      <c r="A94" t="s">
        <v>2</v>
      </c>
      <c r="B94">
        <v>493.1</v>
      </c>
      <c r="C94">
        <v>421.66</v>
      </c>
      <c r="D94">
        <v>7.84</v>
      </c>
      <c r="E94">
        <v>9.21</v>
      </c>
      <c r="F94" s="2" t="s">
        <v>32</v>
      </c>
      <c r="G94">
        <v>693.6</v>
      </c>
      <c r="H94">
        <v>278.7</v>
      </c>
      <c r="I94">
        <v>46.8</v>
      </c>
      <c r="J94">
        <v>14.6</v>
      </c>
    </row>
    <row r="95" spans="6:10" ht="12.75">
      <c r="F95" s="8" t="s">
        <v>33</v>
      </c>
      <c r="G95" s="5">
        <v>1758</v>
      </c>
      <c r="H95" s="5">
        <v>929.9</v>
      </c>
      <c r="I95">
        <v>47.3</v>
      </c>
      <c r="J95">
        <v>15.4</v>
      </c>
    </row>
    <row r="96" spans="6:10" ht="12.75">
      <c r="F96" s="7" t="s">
        <v>65</v>
      </c>
      <c r="G96" s="5">
        <v>848.4</v>
      </c>
      <c r="H96" s="5">
        <v>515.5</v>
      </c>
      <c r="I96">
        <v>47.5</v>
      </c>
      <c r="J96" s="12">
        <v>15.5</v>
      </c>
    </row>
    <row r="97" spans="1:10" ht="12.75">
      <c r="A97" t="s">
        <v>3</v>
      </c>
      <c r="B97">
        <v>511.2</v>
      </c>
      <c r="C97">
        <v>441.8</v>
      </c>
      <c r="D97">
        <v>7.85</v>
      </c>
      <c r="E97">
        <v>8.85</v>
      </c>
      <c r="F97" s="2" t="s">
        <v>37</v>
      </c>
      <c r="G97">
        <v>585</v>
      </c>
      <c r="H97">
        <v>286.7</v>
      </c>
      <c r="I97">
        <v>47.2</v>
      </c>
      <c r="J97">
        <v>16.1</v>
      </c>
    </row>
    <row r="98" spans="6:10" ht="12.75">
      <c r="F98" s="3" t="s">
        <v>38</v>
      </c>
      <c r="G98">
        <v>771.2</v>
      </c>
      <c r="H98">
        <v>386.1</v>
      </c>
      <c r="I98">
        <v>46.8</v>
      </c>
      <c r="J98">
        <v>13.9</v>
      </c>
    </row>
    <row r="99" spans="1:10" ht="12.75">
      <c r="A99" t="s">
        <v>4</v>
      </c>
      <c r="B99">
        <v>429.1</v>
      </c>
      <c r="C99">
        <v>351.83</v>
      </c>
      <c r="D99">
        <v>7.65</v>
      </c>
      <c r="E99">
        <v>8.83</v>
      </c>
      <c r="F99" s="24" t="s">
        <v>232</v>
      </c>
      <c r="G99">
        <v>1055.9</v>
      </c>
      <c r="H99">
        <v>715.2</v>
      </c>
      <c r="I99">
        <v>47.3</v>
      </c>
      <c r="J99">
        <v>140</v>
      </c>
    </row>
    <row r="100" spans="1:10" ht="12.75">
      <c r="A100" t="s">
        <v>5</v>
      </c>
      <c r="B100">
        <v>386.2</v>
      </c>
      <c r="C100">
        <v>312.54</v>
      </c>
      <c r="D100">
        <v>8.26</v>
      </c>
      <c r="E100">
        <v>8.4</v>
      </c>
      <c r="F100" s="10" t="s">
        <v>34</v>
      </c>
      <c r="G100" s="5">
        <v>451</v>
      </c>
      <c r="H100" s="5">
        <v>333.7</v>
      </c>
      <c r="I100" s="5">
        <v>46.7</v>
      </c>
      <c r="J100" s="5">
        <v>13.1</v>
      </c>
    </row>
    <row r="101" spans="6:10" ht="12.75">
      <c r="F101" s="7" t="s">
        <v>35</v>
      </c>
      <c r="G101" s="5">
        <v>859.9</v>
      </c>
      <c r="H101" s="5">
        <v>612.3</v>
      </c>
      <c r="I101" s="5">
        <v>19.3</v>
      </c>
      <c r="J101" s="5">
        <v>14.8</v>
      </c>
    </row>
    <row r="102" spans="1:10" ht="12.75">
      <c r="A102" t="s">
        <v>6</v>
      </c>
      <c r="B102">
        <v>379.4</v>
      </c>
      <c r="C102">
        <v>316.33</v>
      </c>
      <c r="D102">
        <v>8.97</v>
      </c>
      <c r="E102">
        <v>8.42</v>
      </c>
      <c r="F102" s="10" t="s">
        <v>36</v>
      </c>
      <c r="G102" s="5">
        <v>344</v>
      </c>
      <c r="H102" s="5">
        <v>231.1</v>
      </c>
      <c r="I102" s="5">
        <v>46.9</v>
      </c>
      <c r="J102" s="5">
        <v>14.6</v>
      </c>
    </row>
    <row r="103" spans="6:10" ht="12.75">
      <c r="F103" s="3" t="s">
        <v>53</v>
      </c>
      <c r="G103">
        <v>1303.8</v>
      </c>
      <c r="H103">
        <v>454.6</v>
      </c>
      <c r="I103">
        <v>19</v>
      </c>
      <c r="J103">
        <v>17.3</v>
      </c>
    </row>
    <row r="104" spans="1:10" ht="12.75">
      <c r="A104" t="s">
        <v>7</v>
      </c>
      <c r="B104">
        <v>550.9</v>
      </c>
      <c r="C104">
        <v>465.12</v>
      </c>
      <c r="D104">
        <v>8.54</v>
      </c>
      <c r="E104">
        <v>11.06</v>
      </c>
      <c r="F104" s="2" t="s">
        <v>54</v>
      </c>
      <c r="G104">
        <v>1486.6</v>
      </c>
      <c r="H104">
        <v>463.4</v>
      </c>
      <c r="I104">
        <v>47.9</v>
      </c>
      <c r="J104">
        <v>16.1</v>
      </c>
    </row>
    <row r="105" spans="6:10" ht="12.75">
      <c r="F105" s="3" t="s">
        <v>55</v>
      </c>
      <c r="G105">
        <v>991.1</v>
      </c>
      <c r="H105">
        <v>481.5</v>
      </c>
      <c r="I105">
        <v>19.2</v>
      </c>
      <c r="J105">
        <v>17.3</v>
      </c>
    </row>
    <row r="106" spans="1:10" ht="12.75">
      <c r="A106" s="1" t="s">
        <v>8</v>
      </c>
      <c r="B106" s="1"/>
      <c r="C106" s="1"/>
      <c r="D106" s="1"/>
      <c r="E106" s="1"/>
      <c r="F106" s="24" t="s">
        <v>233</v>
      </c>
      <c r="G106">
        <v>997.7</v>
      </c>
      <c r="H106">
        <v>316.9</v>
      </c>
      <c r="I106">
        <v>46.3</v>
      </c>
      <c r="J106">
        <v>15.4</v>
      </c>
    </row>
    <row r="107" spans="1:10" ht="12.75">
      <c r="A107" s="1" t="s">
        <v>9</v>
      </c>
      <c r="B107" s="1"/>
      <c r="C107" s="1"/>
      <c r="D107" s="1"/>
      <c r="E107" s="1"/>
      <c r="F107" s="24" t="s">
        <v>234</v>
      </c>
      <c r="G107">
        <v>942.8</v>
      </c>
      <c r="H107">
        <v>471.1</v>
      </c>
      <c r="I107">
        <v>46.5</v>
      </c>
      <c r="J107">
        <v>14.5</v>
      </c>
    </row>
    <row r="108" spans="1:10" ht="12.75">
      <c r="A108" t="s">
        <v>10</v>
      </c>
      <c r="B108">
        <v>521.9</v>
      </c>
      <c r="C108">
        <v>428.83</v>
      </c>
      <c r="D108">
        <v>7.64</v>
      </c>
      <c r="E108" s="5">
        <v>18.63</v>
      </c>
      <c r="F108" s="2" t="s">
        <v>59</v>
      </c>
      <c r="G108">
        <v>2162</v>
      </c>
      <c r="H108">
        <v>1046.2</v>
      </c>
      <c r="I108">
        <v>47.4</v>
      </c>
      <c r="J108">
        <v>14.9</v>
      </c>
    </row>
    <row r="109" spans="5:10" ht="12.75">
      <c r="E109" s="5"/>
      <c r="F109" s="4" t="s">
        <v>58</v>
      </c>
      <c r="G109">
        <v>1226</v>
      </c>
      <c r="H109">
        <v>455.4</v>
      </c>
      <c r="I109" s="12">
        <v>47.3</v>
      </c>
      <c r="J109">
        <v>14.4</v>
      </c>
    </row>
    <row r="110" spans="1:10" ht="12.75">
      <c r="A110" t="s">
        <v>11</v>
      </c>
      <c r="B110">
        <v>500.2</v>
      </c>
      <c r="C110">
        <v>399.58</v>
      </c>
      <c r="D110">
        <v>8.22</v>
      </c>
      <c r="E110">
        <v>17.08</v>
      </c>
      <c r="F110" s="2" t="s">
        <v>47</v>
      </c>
      <c r="G110">
        <v>1018.2</v>
      </c>
      <c r="H110">
        <v>392.8</v>
      </c>
      <c r="I110" s="13">
        <v>47.5</v>
      </c>
      <c r="J110">
        <v>14.2</v>
      </c>
    </row>
    <row r="111" spans="6:10" ht="12.75">
      <c r="F111" s="4" t="s">
        <v>48</v>
      </c>
      <c r="G111">
        <v>2129</v>
      </c>
      <c r="H111">
        <v>169.4</v>
      </c>
      <c r="I111">
        <v>46.3</v>
      </c>
      <c r="J111">
        <v>15</v>
      </c>
    </row>
    <row r="112" spans="6:10" ht="12.75">
      <c r="F112" s="4" t="s">
        <v>49</v>
      </c>
      <c r="G112">
        <v>3482.7</v>
      </c>
      <c r="H112">
        <v>1230.5</v>
      </c>
      <c r="I112">
        <v>39.7</v>
      </c>
      <c r="J112">
        <v>50</v>
      </c>
    </row>
    <row r="113" spans="6:10" ht="12.75">
      <c r="F113" s="4" t="s">
        <v>50</v>
      </c>
      <c r="G113">
        <v>2446.9</v>
      </c>
      <c r="H113">
        <v>1323</v>
      </c>
      <c r="I113">
        <v>46.9</v>
      </c>
      <c r="J113">
        <v>41.2</v>
      </c>
    </row>
    <row r="114" spans="1:10" ht="12.75">
      <c r="A114" t="s">
        <v>12</v>
      </c>
      <c r="B114">
        <v>527.2</v>
      </c>
      <c r="C114">
        <v>441.97</v>
      </c>
      <c r="D114">
        <v>8.2</v>
      </c>
      <c r="E114">
        <v>10.81</v>
      </c>
      <c r="F114" s="2" t="s">
        <v>51</v>
      </c>
      <c r="G114">
        <v>429</v>
      </c>
      <c r="H114">
        <v>221.1</v>
      </c>
      <c r="I114">
        <v>46.9</v>
      </c>
      <c r="J114">
        <v>13.8</v>
      </c>
    </row>
    <row r="115" spans="6:10" ht="12.75">
      <c r="F115" s="8" t="s">
        <v>52</v>
      </c>
      <c r="G115" s="5">
        <v>1793</v>
      </c>
      <c r="H115" s="5">
        <v>522.1</v>
      </c>
      <c r="I115" s="5">
        <v>46.5</v>
      </c>
      <c r="J115" s="5">
        <v>14.9</v>
      </c>
    </row>
    <row r="116" spans="6:10" ht="12.75">
      <c r="F116" s="4" t="s">
        <v>85</v>
      </c>
      <c r="G116">
        <v>3185.3</v>
      </c>
      <c r="H116">
        <v>1527</v>
      </c>
      <c r="I116">
        <v>40.42</v>
      </c>
      <c r="J116">
        <v>45.5</v>
      </c>
    </row>
    <row r="117" spans="1:10" ht="12.75">
      <c r="A117" s="1" t="s">
        <v>13</v>
      </c>
      <c r="B117" s="1"/>
      <c r="C117" s="1"/>
      <c r="D117" s="1"/>
      <c r="E117" s="1"/>
      <c r="F117" s="2" t="s">
        <v>39</v>
      </c>
      <c r="G117">
        <v>1837</v>
      </c>
      <c r="H117">
        <v>371.1</v>
      </c>
      <c r="I117">
        <v>46.5</v>
      </c>
      <c r="J117">
        <v>16.1</v>
      </c>
    </row>
    <row r="118" spans="1:10" ht="12.75">
      <c r="A118" s="5"/>
      <c r="B118" s="5"/>
      <c r="C118" s="5"/>
      <c r="D118" s="5"/>
      <c r="E118" s="5"/>
      <c r="F118" s="4" t="s">
        <v>40</v>
      </c>
      <c r="G118">
        <v>1444.6</v>
      </c>
      <c r="H118">
        <v>333</v>
      </c>
      <c r="I118" s="12">
        <v>47.2</v>
      </c>
      <c r="J118">
        <v>17.2</v>
      </c>
    </row>
    <row r="119" spans="1:10" ht="12.75">
      <c r="A119" s="5"/>
      <c r="B119" s="5"/>
      <c r="C119" s="5"/>
      <c r="D119" s="5"/>
      <c r="E119" s="5"/>
      <c r="F119" s="4" t="s">
        <v>41</v>
      </c>
      <c r="G119">
        <v>2459.1</v>
      </c>
      <c r="H119">
        <v>662.74</v>
      </c>
      <c r="I119">
        <v>40.42</v>
      </c>
      <c r="J119">
        <v>43.9</v>
      </c>
    </row>
    <row r="120" spans="1:10" ht="12.75">
      <c r="A120" s="1" t="s">
        <v>14</v>
      </c>
      <c r="B120" s="1"/>
      <c r="C120" s="1"/>
      <c r="D120" s="1"/>
      <c r="E120" s="1"/>
      <c r="F120" s="2" t="s">
        <v>42</v>
      </c>
      <c r="G120">
        <v>855.8</v>
      </c>
      <c r="H120">
        <v>510.8</v>
      </c>
      <c r="I120">
        <v>48.2</v>
      </c>
      <c r="J120" s="12">
        <v>15.6</v>
      </c>
    </row>
    <row r="121" spans="1:10" ht="12.75">
      <c r="A121" s="5"/>
      <c r="B121" s="5"/>
      <c r="C121" s="5"/>
      <c r="D121" s="5"/>
      <c r="E121" s="5"/>
      <c r="F121" s="4" t="s">
        <v>43</v>
      </c>
      <c r="G121">
        <v>1670</v>
      </c>
      <c r="H121">
        <v>479</v>
      </c>
      <c r="I121">
        <v>47.3</v>
      </c>
      <c r="J121">
        <v>18.9</v>
      </c>
    </row>
    <row r="122" spans="1:10" ht="12.75">
      <c r="A122" s="5"/>
      <c r="B122" s="5"/>
      <c r="C122" s="5"/>
      <c r="D122" s="5"/>
      <c r="E122" s="5"/>
      <c r="F122" s="4" t="s">
        <v>44</v>
      </c>
      <c r="G122">
        <v>3860.6</v>
      </c>
      <c r="H122">
        <v>860.6</v>
      </c>
      <c r="I122">
        <v>41.2</v>
      </c>
      <c r="J122">
        <v>27.5</v>
      </c>
    </row>
    <row r="123" spans="1:10" ht="12.75">
      <c r="A123" t="s">
        <v>15</v>
      </c>
      <c r="B123">
        <v>515.5</v>
      </c>
      <c r="C123">
        <v>396.75</v>
      </c>
      <c r="D123">
        <v>8.07</v>
      </c>
      <c r="E123">
        <v>32.37</v>
      </c>
      <c r="F123" s="2" t="s">
        <v>28</v>
      </c>
      <c r="G123">
        <v>1668</v>
      </c>
      <c r="H123">
        <v>437.1</v>
      </c>
      <c r="I123">
        <v>47.6</v>
      </c>
      <c r="J123" s="12">
        <v>15.3</v>
      </c>
    </row>
    <row r="124" spans="6:10" ht="12.75">
      <c r="F124" s="4" t="s">
        <v>29</v>
      </c>
      <c r="G124">
        <v>531</v>
      </c>
      <c r="H124">
        <v>192.2</v>
      </c>
      <c r="I124">
        <v>46.5</v>
      </c>
      <c r="J124" s="12">
        <v>14.5</v>
      </c>
    </row>
    <row r="125" spans="6:10" ht="12.75">
      <c r="F125" s="3" t="s">
        <v>30</v>
      </c>
      <c r="G125">
        <v>3288.5</v>
      </c>
      <c r="H125">
        <v>792.9</v>
      </c>
      <c r="I125">
        <v>39.7</v>
      </c>
      <c r="J125">
        <v>55.3</v>
      </c>
    </row>
    <row r="126" spans="1:10" ht="12.75">
      <c r="A126" t="s">
        <v>20</v>
      </c>
      <c r="B126" t="s">
        <v>92</v>
      </c>
      <c r="C126" t="s">
        <v>91</v>
      </c>
      <c r="D126" t="s">
        <v>90</v>
      </c>
      <c r="E126" t="s">
        <v>89</v>
      </c>
      <c r="F126" s="24" t="s">
        <v>20</v>
      </c>
      <c r="G126" t="s">
        <v>23</v>
      </c>
      <c r="H126" t="s">
        <v>24</v>
      </c>
      <c r="I126" t="s">
        <v>25</v>
      </c>
      <c r="J126" t="s">
        <v>26</v>
      </c>
    </row>
    <row r="127" spans="1:10" ht="12.75">
      <c r="A127" t="s">
        <v>1</v>
      </c>
      <c r="B127">
        <v>394.1</v>
      </c>
      <c r="C127">
        <v>351.94</v>
      </c>
      <c r="D127">
        <v>8.19</v>
      </c>
      <c r="E127" s="5">
        <v>7.2</v>
      </c>
      <c r="F127" s="24" t="s">
        <v>1</v>
      </c>
      <c r="G127">
        <v>1238.3</v>
      </c>
      <c r="H127">
        <v>761.4</v>
      </c>
      <c r="I127">
        <v>47.6</v>
      </c>
      <c r="J127">
        <v>13.4</v>
      </c>
    </row>
    <row r="128" spans="1:10" ht="12.75">
      <c r="A128" t="s">
        <v>2</v>
      </c>
      <c r="B128">
        <v>427.4</v>
      </c>
      <c r="C128">
        <v>388.31</v>
      </c>
      <c r="D128">
        <v>8.4</v>
      </c>
      <c r="E128">
        <v>7.68</v>
      </c>
      <c r="F128" s="24" t="s">
        <v>2</v>
      </c>
      <c r="G128">
        <v>1149.4</v>
      </c>
      <c r="H128">
        <v>619.1</v>
      </c>
      <c r="I128">
        <v>46.5</v>
      </c>
      <c r="J128">
        <v>13.2</v>
      </c>
    </row>
    <row r="129" spans="1:10" ht="12.75">
      <c r="A129" t="s">
        <v>3</v>
      </c>
      <c r="B129">
        <v>401</v>
      </c>
      <c r="C129">
        <v>344.11</v>
      </c>
      <c r="D129">
        <v>8.42</v>
      </c>
      <c r="E129">
        <v>7.96</v>
      </c>
      <c r="F129" s="24" t="s">
        <v>3</v>
      </c>
      <c r="G129">
        <v>1030.7</v>
      </c>
      <c r="H129">
        <v>549.5</v>
      </c>
      <c r="I129">
        <v>46.5</v>
      </c>
      <c r="J129">
        <v>15.7</v>
      </c>
    </row>
    <row r="130" spans="1:10" ht="12.75">
      <c r="A130" t="s">
        <v>4</v>
      </c>
      <c r="B130">
        <v>393.3</v>
      </c>
      <c r="C130">
        <v>238.65</v>
      </c>
      <c r="D130">
        <v>7.88</v>
      </c>
      <c r="E130">
        <v>16.53</v>
      </c>
      <c r="F130" s="2" t="s">
        <v>46</v>
      </c>
      <c r="G130">
        <v>913.6</v>
      </c>
      <c r="H130">
        <v>227.13</v>
      </c>
      <c r="I130">
        <v>19</v>
      </c>
      <c r="J130">
        <v>15.1</v>
      </c>
    </row>
    <row r="131" spans="6:10" ht="12.75">
      <c r="F131" s="3" t="s">
        <v>60</v>
      </c>
      <c r="G131">
        <v>886.1</v>
      </c>
      <c r="H131">
        <v>406.9</v>
      </c>
      <c r="I131">
        <v>19.12</v>
      </c>
      <c r="J131">
        <v>14.32</v>
      </c>
    </row>
    <row r="132" spans="1:10" ht="12.75">
      <c r="A132" s="5" t="s">
        <v>5</v>
      </c>
      <c r="B132" s="5">
        <v>519.3</v>
      </c>
      <c r="C132" s="5">
        <v>419.72</v>
      </c>
      <c r="D132" s="5">
        <v>8.5</v>
      </c>
      <c r="E132" s="5">
        <v>14.4</v>
      </c>
      <c r="F132" s="24" t="s">
        <v>5</v>
      </c>
      <c r="G132">
        <v>418.4</v>
      </c>
      <c r="H132">
        <v>294.5</v>
      </c>
      <c r="I132">
        <v>47.6</v>
      </c>
      <c r="J132" s="9">
        <v>13.2</v>
      </c>
    </row>
    <row r="133" spans="1:10" ht="12.75">
      <c r="A133" t="s">
        <v>6</v>
      </c>
      <c r="B133">
        <v>545.4</v>
      </c>
      <c r="C133">
        <v>440.43</v>
      </c>
      <c r="D133">
        <v>8.26</v>
      </c>
      <c r="E133">
        <v>14.07</v>
      </c>
      <c r="F133" s="2" t="s">
        <v>36</v>
      </c>
      <c r="G133">
        <v>849.1</v>
      </c>
      <c r="H133">
        <v>383</v>
      </c>
      <c r="I133">
        <v>42.85</v>
      </c>
      <c r="J133" s="9">
        <v>14.48</v>
      </c>
    </row>
    <row r="134" spans="6:10" ht="12.75">
      <c r="F134" s="3" t="s">
        <v>53</v>
      </c>
      <c r="G134">
        <v>971.4</v>
      </c>
      <c r="H134">
        <v>581.4</v>
      </c>
      <c r="I134">
        <v>19.1</v>
      </c>
      <c r="J134" s="9">
        <v>13.7</v>
      </c>
    </row>
    <row r="135" spans="1:10" ht="12.75">
      <c r="A135" s="1" t="s">
        <v>7</v>
      </c>
      <c r="B135" s="1"/>
      <c r="C135" s="1"/>
      <c r="D135" s="1"/>
      <c r="E135" s="1"/>
      <c r="F135" s="2" t="s">
        <v>54</v>
      </c>
      <c r="G135">
        <v>960.4</v>
      </c>
      <c r="H135">
        <v>299.73</v>
      </c>
      <c r="I135">
        <v>47.57</v>
      </c>
      <c r="J135" s="9">
        <v>13.79</v>
      </c>
    </row>
    <row r="136" spans="1:10" ht="12.75">
      <c r="A136" s="5"/>
      <c r="B136" s="5"/>
      <c r="C136" s="5"/>
      <c r="D136" s="5"/>
      <c r="E136" s="5"/>
      <c r="F136" s="4" t="s">
        <v>55</v>
      </c>
      <c r="G136">
        <v>910.1</v>
      </c>
      <c r="H136">
        <v>174.3</v>
      </c>
      <c r="I136">
        <v>19.1</v>
      </c>
      <c r="J136" s="9">
        <v>13.9</v>
      </c>
    </row>
    <row r="137" spans="1:10" ht="12.75">
      <c r="A137" s="5"/>
      <c r="B137" s="5"/>
      <c r="C137" s="5"/>
      <c r="D137" s="5"/>
      <c r="E137" s="5"/>
      <c r="F137" s="3" t="s">
        <v>62</v>
      </c>
      <c r="G137">
        <v>976.4</v>
      </c>
      <c r="H137">
        <v>410.7</v>
      </c>
      <c r="I137">
        <v>46.7</v>
      </c>
      <c r="J137" s="9">
        <v>13.9</v>
      </c>
    </row>
    <row r="138" spans="1:10" ht="12.75">
      <c r="A138" s="1" t="s">
        <v>8</v>
      </c>
      <c r="B138" s="1"/>
      <c r="C138" s="1"/>
      <c r="D138" s="1"/>
      <c r="E138" s="1"/>
      <c r="F138" s="18" t="s">
        <v>8</v>
      </c>
      <c r="G138" s="1"/>
      <c r="H138" s="1"/>
      <c r="I138" s="1"/>
      <c r="J138" s="21"/>
    </row>
    <row r="139" spans="1:10" ht="12.75">
      <c r="A139" s="1" t="s">
        <v>9</v>
      </c>
      <c r="B139" s="1"/>
      <c r="C139" s="1"/>
      <c r="D139" s="1"/>
      <c r="E139" s="1"/>
      <c r="F139" s="10" t="s">
        <v>57</v>
      </c>
      <c r="G139" s="5">
        <v>1043.1</v>
      </c>
      <c r="H139" s="5">
        <v>293.5</v>
      </c>
      <c r="I139" s="5">
        <v>46.5</v>
      </c>
      <c r="J139" s="12">
        <v>13.7</v>
      </c>
    </row>
    <row r="140" spans="1:10" ht="12.75">
      <c r="A140" s="5"/>
      <c r="B140" s="5"/>
      <c r="C140" s="5"/>
      <c r="D140" s="5"/>
      <c r="E140" s="5"/>
      <c r="F140" s="3" t="s">
        <v>63</v>
      </c>
      <c r="G140">
        <v>562.3</v>
      </c>
      <c r="H140">
        <v>68.6</v>
      </c>
      <c r="I140">
        <v>13.8</v>
      </c>
      <c r="J140" s="9">
        <v>13.7</v>
      </c>
    </row>
    <row r="141" spans="1:10" ht="12.75">
      <c r="A141" t="s">
        <v>10</v>
      </c>
      <c r="B141">
        <v>384.3</v>
      </c>
      <c r="C141">
        <v>343.21</v>
      </c>
      <c r="D141">
        <v>8.37</v>
      </c>
      <c r="E141">
        <v>8.53</v>
      </c>
      <c r="F141" s="24" t="s">
        <v>10</v>
      </c>
      <c r="G141">
        <v>793.7</v>
      </c>
      <c r="H141" s="1"/>
      <c r="I141">
        <v>46.3</v>
      </c>
      <c r="J141" s="9">
        <v>14.2</v>
      </c>
    </row>
    <row r="142" spans="1:10" ht="12.75">
      <c r="A142" t="s">
        <v>11</v>
      </c>
      <c r="B142">
        <v>392.6</v>
      </c>
      <c r="C142">
        <v>358.15</v>
      </c>
      <c r="D142">
        <v>7.54</v>
      </c>
      <c r="E142">
        <v>7.42</v>
      </c>
      <c r="F142" s="24" t="s">
        <v>11</v>
      </c>
      <c r="G142">
        <v>908.5</v>
      </c>
      <c r="H142">
        <v>608.3</v>
      </c>
      <c r="I142">
        <v>46.9</v>
      </c>
      <c r="J142" s="9">
        <v>14.3</v>
      </c>
    </row>
    <row r="143" spans="1:10" ht="12.75">
      <c r="A143" t="s">
        <v>12</v>
      </c>
      <c r="B143">
        <v>408.8</v>
      </c>
      <c r="C143">
        <v>387.81</v>
      </c>
      <c r="D143">
        <v>8.46</v>
      </c>
      <c r="E143">
        <v>7.46</v>
      </c>
      <c r="F143" s="24" t="s">
        <v>12</v>
      </c>
      <c r="G143">
        <v>655.1</v>
      </c>
      <c r="H143" s="1"/>
      <c r="I143">
        <v>39.7</v>
      </c>
      <c r="J143" s="9">
        <v>12.98</v>
      </c>
    </row>
    <row r="144" spans="1:10" ht="12.75">
      <c r="A144" t="s">
        <v>13</v>
      </c>
      <c r="B144">
        <v>412.5</v>
      </c>
      <c r="C144">
        <v>375.2</v>
      </c>
      <c r="D144">
        <v>8.07</v>
      </c>
      <c r="E144">
        <v>7.54</v>
      </c>
      <c r="F144" s="24" t="s">
        <v>13</v>
      </c>
      <c r="G144">
        <v>607.6</v>
      </c>
      <c r="H144">
        <v>503.1</v>
      </c>
      <c r="I144">
        <v>19</v>
      </c>
      <c r="J144" s="9">
        <v>13.5</v>
      </c>
    </row>
    <row r="145" spans="1:10" ht="12.75">
      <c r="A145" t="s">
        <v>14</v>
      </c>
      <c r="B145">
        <v>434.4</v>
      </c>
      <c r="C145">
        <v>377.99</v>
      </c>
      <c r="D145">
        <v>8.5</v>
      </c>
      <c r="E145">
        <v>7.62</v>
      </c>
      <c r="F145" s="24" t="s">
        <v>14</v>
      </c>
      <c r="G145">
        <v>584.4</v>
      </c>
      <c r="H145">
        <v>453.6</v>
      </c>
      <c r="I145">
        <v>13.6</v>
      </c>
      <c r="J145">
        <v>13.5</v>
      </c>
    </row>
    <row r="146" spans="1:10" ht="12.75">
      <c r="A146" t="s">
        <v>15</v>
      </c>
      <c r="B146">
        <v>395.8</v>
      </c>
      <c r="C146">
        <v>324.89</v>
      </c>
      <c r="D146">
        <v>8.38</v>
      </c>
      <c r="E146">
        <v>8.24</v>
      </c>
      <c r="F146" s="24" t="s">
        <v>15</v>
      </c>
      <c r="G146">
        <v>1129.6</v>
      </c>
      <c r="H146">
        <v>807.3</v>
      </c>
      <c r="I146">
        <v>40.31</v>
      </c>
      <c r="J146">
        <v>15.6</v>
      </c>
    </row>
    <row r="147" spans="1:10" ht="12.75">
      <c r="A147" t="s">
        <v>21</v>
      </c>
      <c r="B147" t="s">
        <v>92</v>
      </c>
      <c r="C147" t="s">
        <v>91</v>
      </c>
      <c r="D147" t="s">
        <v>90</v>
      </c>
      <c r="E147" t="s">
        <v>89</v>
      </c>
      <c r="F147" s="24" t="s">
        <v>21</v>
      </c>
      <c r="G147" t="s">
        <v>23</v>
      </c>
      <c r="H147" t="s">
        <v>24</v>
      </c>
      <c r="I147" t="s">
        <v>25</v>
      </c>
      <c r="J147" t="s">
        <v>26</v>
      </c>
    </row>
    <row r="148" spans="1:10" ht="12.75">
      <c r="A148" t="s">
        <v>1</v>
      </c>
      <c r="B148">
        <v>383.91</v>
      </c>
      <c r="C148">
        <v>345.9</v>
      </c>
      <c r="D148">
        <v>8.68</v>
      </c>
      <c r="E148" s="6">
        <v>7.3</v>
      </c>
      <c r="F148" s="10" t="s">
        <v>31</v>
      </c>
      <c r="G148">
        <v>502.7</v>
      </c>
      <c r="H148">
        <v>191.51</v>
      </c>
      <c r="I148">
        <v>46.5</v>
      </c>
      <c r="J148">
        <v>14.8</v>
      </c>
    </row>
    <row r="149" spans="5:10" ht="12.75">
      <c r="E149" s="6"/>
      <c r="F149" s="8" t="s">
        <v>45</v>
      </c>
      <c r="G149" s="9">
        <v>3313.4</v>
      </c>
      <c r="H149">
        <v>2962.9</v>
      </c>
      <c r="I149">
        <v>46.2</v>
      </c>
      <c r="J149">
        <v>15.7</v>
      </c>
    </row>
    <row r="150" spans="5:10" ht="12.75">
      <c r="E150" s="6"/>
      <c r="F150" s="7" t="s">
        <v>64</v>
      </c>
      <c r="G150" s="9">
        <v>1432.5</v>
      </c>
      <c r="H150">
        <v>859.1</v>
      </c>
      <c r="I150">
        <v>47</v>
      </c>
      <c r="J150">
        <v>15.2</v>
      </c>
    </row>
    <row r="151" spans="1:10" ht="12.75">
      <c r="A151" t="s">
        <v>2</v>
      </c>
      <c r="B151">
        <v>420.37</v>
      </c>
      <c r="C151">
        <v>347.49</v>
      </c>
      <c r="D151">
        <v>8.75</v>
      </c>
      <c r="E151" s="6">
        <v>7.4</v>
      </c>
      <c r="F151" s="2" t="s">
        <v>32</v>
      </c>
      <c r="G151" s="9">
        <v>1951.8</v>
      </c>
      <c r="H151">
        <v>1589.5</v>
      </c>
      <c r="I151">
        <v>47.1</v>
      </c>
      <c r="J151">
        <v>15.1</v>
      </c>
    </row>
    <row r="152" spans="5:10" ht="12.75">
      <c r="E152" s="6"/>
      <c r="F152" s="4" t="s">
        <v>33</v>
      </c>
      <c r="G152" s="9">
        <v>1491.4</v>
      </c>
      <c r="H152" s="9">
        <v>1033.6</v>
      </c>
      <c r="I152">
        <v>48.6</v>
      </c>
      <c r="J152">
        <v>15.9</v>
      </c>
    </row>
    <row r="153" spans="5:10" ht="12.75">
      <c r="E153" s="6"/>
      <c r="F153" s="3" t="s">
        <v>65</v>
      </c>
      <c r="G153" s="9">
        <v>380.4</v>
      </c>
      <c r="H153" s="9">
        <v>259.3</v>
      </c>
      <c r="I153">
        <v>47.2</v>
      </c>
      <c r="J153">
        <v>13.9</v>
      </c>
    </row>
    <row r="154" spans="1:10" ht="12.75">
      <c r="A154" t="s">
        <v>3</v>
      </c>
      <c r="B154">
        <v>474.15</v>
      </c>
      <c r="C154">
        <v>375.99</v>
      </c>
      <c r="D154">
        <v>8.63</v>
      </c>
      <c r="E154" s="6">
        <v>7.5</v>
      </c>
      <c r="F154" s="24" t="s">
        <v>67</v>
      </c>
      <c r="G154" s="9">
        <v>1293.8</v>
      </c>
      <c r="H154" s="9">
        <v>977.1</v>
      </c>
      <c r="I154">
        <v>19.6</v>
      </c>
      <c r="J154">
        <v>15.5</v>
      </c>
    </row>
    <row r="155" spans="5:10" ht="12.75">
      <c r="E155" s="6"/>
      <c r="F155" s="2" t="s">
        <v>37</v>
      </c>
      <c r="G155" s="9">
        <v>426.9</v>
      </c>
      <c r="H155">
        <v>247.1</v>
      </c>
      <c r="I155">
        <v>37.4</v>
      </c>
      <c r="J155" s="12">
        <v>14</v>
      </c>
    </row>
    <row r="156" spans="5:10" ht="12.75">
      <c r="E156" s="6"/>
      <c r="F156" s="4" t="s">
        <v>38</v>
      </c>
      <c r="G156" s="9">
        <v>2650.7</v>
      </c>
      <c r="H156">
        <v>1943.5</v>
      </c>
      <c r="I156">
        <v>47.8</v>
      </c>
      <c r="J156">
        <v>17.5</v>
      </c>
    </row>
    <row r="157" spans="5:10" ht="12.75">
      <c r="E157" s="6"/>
      <c r="F157" s="3" t="s">
        <v>66</v>
      </c>
      <c r="G157" s="9">
        <v>717.2</v>
      </c>
      <c r="H157">
        <v>399.7</v>
      </c>
      <c r="I157">
        <v>46.7</v>
      </c>
      <c r="J157">
        <v>13.3</v>
      </c>
    </row>
    <row r="158" spans="1:10" ht="12.75">
      <c r="A158" s="5" t="s">
        <v>4</v>
      </c>
      <c r="B158" s="5">
        <v>446.69</v>
      </c>
      <c r="C158" s="5">
        <v>421.83</v>
      </c>
      <c r="D158" s="5">
        <v>8.72</v>
      </c>
      <c r="E158" s="11">
        <v>7.2</v>
      </c>
      <c r="F158" s="2" t="s">
        <v>46</v>
      </c>
      <c r="G158" s="9">
        <v>714.6</v>
      </c>
      <c r="H158">
        <v>304.1</v>
      </c>
      <c r="I158">
        <v>46.6</v>
      </c>
      <c r="J158">
        <v>14.6</v>
      </c>
    </row>
    <row r="159" spans="5:10" ht="12.75">
      <c r="E159" s="6"/>
      <c r="F159" s="4" t="s">
        <v>60</v>
      </c>
      <c r="G159" s="9">
        <v>1049.3</v>
      </c>
      <c r="H159">
        <v>646.5</v>
      </c>
      <c r="I159">
        <v>46.8</v>
      </c>
      <c r="J159">
        <v>17.5</v>
      </c>
    </row>
    <row r="160" spans="5:10" ht="12.75">
      <c r="E160" s="6"/>
      <c r="F160" s="4" t="s">
        <v>69</v>
      </c>
      <c r="G160" s="9">
        <v>1313.5</v>
      </c>
      <c r="H160">
        <v>1228</v>
      </c>
      <c r="I160">
        <v>19.7</v>
      </c>
      <c r="J160">
        <v>14</v>
      </c>
    </row>
    <row r="161" spans="5:10" ht="12.75">
      <c r="E161" s="6"/>
      <c r="F161" s="4" t="s">
        <v>70</v>
      </c>
      <c r="G161" s="9">
        <v>3338.4</v>
      </c>
      <c r="H161">
        <v>2431</v>
      </c>
      <c r="I161">
        <v>47.4</v>
      </c>
      <c r="J161">
        <v>14.2</v>
      </c>
    </row>
    <row r="162" spans="5:10" ht="12.75">
      <c r="E162" s="6"/>
      <c r="F162" s="7" t="s">
        <v>71</v>
      </c>
      <c r="G162" s="12">
        <v>3268.2</v>
      </c>
      <c r="H162" s="5">
        <v>3088.2</v>
      </c>
      <c r="I162" s="5">
        <v>46.8</v>
      </c>
      <c r="J162" s="5">
        <v>14.2</v>
      </c>
    </row>
    <row r="163" spans="1:10" ht="12.75">
      <c r="A163" t="s">
        <v>5</v>
      </c>
      <c r="B163">
        <v>400.4</v>
      </c>
      <c r="C163">
        <v>368.39</v>
      </c>
      <c r="D163">
        <v>8.64</v>
      </c>
      <c r="E163" s="6">
        <v>7.2</v>
      </c>
      <c r="F163" s="2" t="s">
        <v>34</v>
      </c>
      <c r="G163" s="9">
        <v>220.5</v>
      </c>
      <c r="H163">
        <v>143.9</v>
      </c>
      <c r="I163">
        <v>46.8</v>
      </c>
      <c r="J163" s="12">
        <v>13.8</v>
      </c>
    </row>
    <row r="164" spans="5:10" ht="12.75">
      <c r="E164" s="6"/>
      <c r="F164" s="4" t="s">
        <v>35</v>
      </c>
      <c r="G164" s="9">
        <v>3220</v>
      </c>
      <c r="H164">
        <v>2879.4</v>
      </c>
      <c r="I164">
        <v>47.5</v>
      </c>
      <c r="J164" s="12">
        <v>14.2</v>
      </c>
    </row>
    <row r="165" spans="5:10" ht="12.75">
      <c r="E165" s="6"/>
      <c r="F165" s="3" t="s">
        <v>68</v>
      </c>
      <c r="G165" s="9">
        <v>1249.1</v>
      </c>
      <c r="H165">
        <v>992.5</v>
      </c>
      <c r="I165">
        <v>46.5</v>
      </c>
      <c r="J165">
        <v>14.1</v>
      </c>
    </row>
    <row r="166" spans="1:10" ht="12.75">
      <c r="A166" t="s">
        <v>6</v>
      </c>
      <c r="B166">
        <v>379.89</v>
      </c>
      <c r="C166">
        <v>357.3</v>
      </c>
      <c r="D166">
        <v>8.63</v>
      </c>
      <c r="E166" s="23">
        <f>AVERAGE(E184,E182,E181,E179,E177,E175,E173,E169,E163,E158,E154,E151,E148)</f>
        <v>7.259230769230769</v>
      </c>
      <c r="F166" s="2" t="s">
        <v>36</v>
      </c>
      <c r="G166" s="9">
        <v>239.3</v>
      </c>
      <c r="H166">
        <v>235.2</v>
      </c>
      <c r="I166">
        <v>46.4</v>
      </c>
      <c r="J166">
        <v>13.5</v>
      </c>
    </row>
    <row r="167" spans="5:10" ht="12.75">
      <c r="E167" s="11"/>
      <c r="F167" s="4" t="s">
        <v>53</v>
      </c>
      <c r="G167" s="9">
        <v>2073.6</v>
      </c>
      <c r="H167">
        <v>1984</v>
      </c>
      <c r="I167">
        <v>47.2</v>
      </c>
      <c r="J167">
        <v>13.5</v>
      </c>
    </row>
    <row r="168" spans="5:10" ht="12.75">
      <c r="E168" s="11"/>
      <c r="F168" s="3" t="s">
        <v>72</v>
      </c>
      <c r="G168" s="9">
        <v>2229.2</v>
      </c>
      <c r="H168">
        <v>2072.6</v>
      </c>
      <c r="I168">
        <v>46.83</v>
      </c>
      <c r="J168">
        <v>14.2</v>
      </c>
    </row>
    <row r="169" spans="1:10" ht="12.75">
      <c r="A169" t="s">
        <v>7</v>
      </c>
      <c r="B169">
        <v>367.44</v>
      </c>
      <c r="C169">
        <v>354.58</v>
      </c>
      <c r="D169">
        <v>8.72</v>
      </c>
      <c r="E169" s="11">
        <v>7.3</v>
      </c>
      <c r="F169" s="2" t="s">
        <v>54</v>
      </c>
      <c r="G169" s="9">
        <v>2494.5</v>
      </c>
      <c r="H169">
        <v>2394.1</v>
      </c>
      <c r="I169">
        <v>46.7</v>
      </c>
      <c r="J169">
        <v>13.7</v>
      </c>
    </row>
    <row r="170" spans="5:10" ht="12.75">
      <c r="E170" s="11"/>
      <c r="F170" s="3" t="s">
        <v>55</v>
      </c>
      <c r="G170" s="9">
        <v>348.5</v>
      </c>
      <c r="H170">
        <v>296.93</v>
      </c>
      <c r="I170">
        <v>13.76</v>
      </c>
      <c r="J170">
        <v>13.68</v>
      </c>
    </row>
    <row r="171" spans="1:10" ht="12.75">
      <c r="A171" t="s">
        <v>8</v>
      </c>
      <c r="B171">
        <v>348.74</v>
      </c>
      <c r="C171">
        <v>334.8</v>
      </c>
      <c r="D171">
        <v>8.09</v>
      </c>
      <c r="E171" s="23">
        <f>AVERAGE(E184,E182,E181,E179,E177,E175,E173,E169,E163,E158,E154,E151,E148)</f>
        <v>7.259230769230769</v>
      </c>
      <c r="F171" s="2" t="s">
        <v>56</v>
      </c>
      <c r="G171" s="9">
        <v>151.6</v>
      </c>
      <c r="H171">
        <v>154.82</v>
      </c>
      <c r="I171">
        <v>19</v>
      </c>
      <c r="J171">
        <v>14.3</v>
      </c>
    </row>
    <row r="172" spans="5:10" ht="12.75">
      <c r="E172" s="11"/>
      <c r="F172" s="20" t="s">
        <v>73</v>
      </c>
      <c r="G172" s="19">
        <v>3113.4</v>
      </c>
      <c r="H172" s="11">
        <v>3028.7</v>
      </c>
      <c r="I172" s="11">
        <v>46.4</v>
      </c>
      <c r="J172" s="11">
        <v>13.9</v>
      </c>
    </row>
    <row r="173" spans="1:10" ht="12.75">
      <c r="A173" t="s">
        <v>9</v>
      </c>
      <c r="B173">
        <v>404.81</v>
      </c>
      <c r="C173">
        <v>381.25</v>
      </c>
      <c r="D173">
        <v>8.81</v>
      </c>
      <c r="E173" s="6">
        <v>7.2</v>
      </c>
      <c r="F173" s="2" t="s">
        <v>57</v>
      </c>
      <c r="G173" s="9">
        <v>776.6</v>
      </c>
      <c r="H173">
        <v>652.6</v>
      </c>
      <c r="I173">
        <v>46.7</v>
      </c>
      <c r="J173">
        <v>13.5</v>
      </c>
    </row>
    <row r="174" spans="5:10" ht="12.75">
      <c r="E174" s="6"/>
      <c r="F174" s="3" t="s">
        <v>63</v>
      </c>
      <c r="G174" s="9">
        <v>1390.5</v>
      </c>
      <c r="H174">
        <v>1321.1</v>
      </c>
      <c r="I174">
        <v>46.9</v>
      </c>
      <c r="J174">
        <v>13.8</v>
      </c>
    </row>
    <row r="175" spans="1:10" ht="12.75">
      <c r="A175" t="s">
        <v>10</v>
      </c>
      <c r="B175">
        <v>292.9</v>
      </c>
      <c r="C175">
        <v>269.07</v>
      </c>
      <c r="D175">
        <v>7.6</v>
      </c>
      <c r="E175" s="11">
        <v>7.29</v>
      </c>
      <c r="F175" s="2" t="s">
        <v>59</v>
      </c>
      <c r="G175" s="9">
        <v>203.5</v>
      </c>
      <c r="H175">
        <v>203.9</v>
      </c>
      <c r="I175">
        <v>46.1</v>
      </c>
      <c r="J175">
        <v>13.6</v>
      </c>
    </row>
    <row r="176" spans="5:10" ht="12.75">
      <c r="E176" s="11"/>
      <c r="F176" s="3" t="s">
        <v>58</v>
      </c>
      <c r="G176" s="9">
        <v>2963.2</v>
      </c>
      <c r="H176">
        <v>2749.6</v>
      </c>
      <c r="I176">
        <v>46.4</v>
      </c>
      <c r="J176">
        <v>14.3</v>
      </c>
    </row>
    <row r="177" spans="1:10" ht="12.75">
      <c r="A177" t="s">
        <v>11</v>
      </c>
      <c r="B177">
        <v>378.39</v>
      </c>
      <c r="C177">
        <v>352.45</v>
      </c>
      <c r="D177">
        <v>7.64</v>
      </c>
      <c r="E177" s="11">
        <v>7.11</v>
      </c>
      <c r="F177" s="2" t="s">
        <v>47</v>
      </c>
      <c r="G177" s="9">
        <v>3183.2</v>
      </c>
      <c r="H177">
        <v>2891.5</v>
      </c>
      <c r="I177">
        <v>46.9</v>
      </c>
      <c r="J177">
        <v>14.5</v>
      </c>
    </row>
    <row r="178" spans="5:10" ht="12.75">
      <c r="E178" s="11"/>
      <c r="F178" s="3" t="s">
        <v>48</v>
      </c>
      <c r="G178" s="12">
        <v>226.3</v>
      </c>
      <c r="H178">
        <v>210.7</v>
      </c>
      <c r="I178">
        <v>46.6</v>
      </c>
      <c r="J178">
        <v>13</v>
      </c>
    </row>
    <row r="179" spans="1:10" ht="12.75">
      <c r="A179" t="s">
        <v>12</v>
      </c>
      <c r="B179">
        <v>429.51</v>
      </c>
      <c r="C179">
        <v>407.57</v>
      </c>
      <c r="D179">
        <v>7.84</v>
      </c>
      <c r="E179" s="11">
        <v>7.27</v>
      </c>
      <c r="F179" s="2" t="s">
        <v>51</v>
      </c>
      <c r="G179" s="12">
        <v>1260.4</v>
      </c>
      <c r="H179">
        <v>1193</v>
      </c>
      <c r="I179">
        <v>46.5</v>
      </c>
      <c r="J179">
        <v>13</v>
      </c>
    </row>
    <row r="180" spans="5:10" ht="12.75">
      <c r="E180" s="11"/>
      <c r="F180" s="3" t="s">
        <v>52</v>
      </c>
      <c r="G180" s="12">
        <v>255.2</v>
      </c>
      <c r="H180">
        <v>247.7</v>
      </c>
      <c r="I180">
        <v>46.9</v>
      </c>
      <c r="J180">
        <v>12.9</v>
      </c>
    </row>
    <row r="181" spans="1:10" ht="12.75">
      <c r="A181" t="s">
        <v>13</v>
      </c>
      <c r="B181">
        <v>471.77</v>
      </c>
      <c r="C181">
        <v>456.97</v>
      </c>
      <c r="D181">
        <v>8.13</v>
      </c>
      <c r="E181" s="11">
        <v>7.22</v>
      </c>
      <c r="F181" s="24" t="s">
        <v>13</v>
      </c>
      <c r="G181" s="12">
        <v>32.7</v>
      </c>
      <c r="H181">
        <v>33.1</v>
      </c>
      <c r="I181">
        <v>19.1</v>
      </c>
      <c r="J181">
        <v>12.8</v>
      </c>
    </row>
    <row r="182" spans="1:10" ht="12.75">
      <c r="A182" t="s">
        <v>14</v>
      </c>
      <c r="B182">
        <v>383.87</v>
      </c>
      <c r="C182">
        <v>366.75</v>
      </c>
      <c r="D182">
        <v>7.61</v>
      </c>
      <c r="E182" s="11">
        <v>7.2</v>
      </c>
      <c r="F182" s="2" t="s">
        <v>42</v>
      </c>
      <c r="G182" s="12">
        <v>77.6</v>
      </c>
      <c r="H182">
        <v>70.8</v>
      </c>
      <c r="I182">
        <v>19</v>
      </c>
      <c r="J182">
        <v>13.7</v>
      </c>
    </row>
    <row r="183" spans="5:10" ht="12.75">
      <c r="E183" s="11"/>
      <c r="F183" s="3" t="s">
        <v>43</v>
      </c>
      <c r="G183" s="12">
        <v>921.1</v>
      </c>
      <c r="H183">
        <v>913.5</v>
      </c>
      <c r="I183">
        <v>19</v>
      </c>
      <c r="J183">
        <v>13.2</v>
      </c>
    </row>
    <row r="184" spans="1:10" ht="12.75">
      <c r="A184" t="s">
        <v>15</v>
      </c>
      <c r="B184">
        <v>415.47</v>
      </c>
      <c r="C184">
        <v>394.78</v>
      </c>
      <c r="D184">
        <v>8.32</v>
      </c>
      <c r="E184" s="11">
        <v>7.18</v>
      </c>
      <c r="F184" s="2" t="s">
        <v>28</v>
      </c>
      <c r="G184" s="12">
        <v>131.9</v>
      </c>
      <c r="H184">
        <v>121.29</v>
      </c>
      <c r="I184">
        <v>13.73</v>
      </c>
      <c r="J184">
        <v>14.2</v>
      </c>
    </row>
    <row r="185" spans="6:10" ht="12.75">
      <c r="F185" s="3" t="s">
        <v>29</v>
      </c>
      <c r="G185" s="12">
        <v>1750.1</v>
      </c>
      <c r="H185">
        <v>1654.4</v>
      </c>
      <c r="I185">
        <v>46.8</v>
      </c>
      <c r="J185" s="12">
        <v>12.9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92"/>
  <sheetViews>
    <sheetView workbookViewId="0" topLeftCell="A97">
      <selection activeCell="AR6" sqref="AR6"/>
    </sheetView>
  </sheetViews>
  <sheetFormatPr defaultColWidth="11.421875" defaultRowHeight="12.75"/>
  <cols>
    <col min="1" max="1" width="9.140625" style="0" customWidth="1"/>
    <col min="2" max="2" width="16.00390625" style="0" customWidth="1"/>
    <col min="3" max="3" width="15.7109375" style="0" customWidth="1"/>
    <col min="4" max="4" width="5.8515625" style="0" customWidth="1"/>
    <col min="5" max="5" width="6.57421875" style="0" customWidth="1"/>
    <col min="6" max="6" width="14.7109375" style="0" customWidth="1"/>
    <col min="7" max="7" width="14.421875" style="0" customWidth="1"/>
    <col min="8" max="8" width="12.57421875" style="0" customWidth="1"/>
    <col min="9" max="9" width="10.7109375" style="0" customWidth="1"/>
    <col min="10" max="10" width="19.140625" style="0" customWidth="1"/>
    <col min="11" max="11" width="16.140625" style="0" customWidth="1"/>
    <col min="12" max="12" width="18.421875" style="0" customWidth="1"/>
    <col min="13" max="13" width="15.7109375" style="0" customWidth="1"/>
    <col min="14" max="14" width="15.421875" style="0" customWidth="1"/>
    <col min="16" max="16" width="12.57421875" style="0" customWidth="1"/>
    <col min="17" max="17" width="19.28125" style="5" customWidth="1"/>
    <col min="18" max="21" width="9.140625" style="0" hidden="1" customWidth="1"/>
    <col min="22" max="22" width="17.140625" style="24" customWidth="1"/>
    <col min="23" max="23" width="16.00390625" style="0" customWidth="1"/>
    <col min="24" max="24" width="15.28125" style="0" customWidth="1"/>
    <col min="25" max="25" width="5.57421875" style="0" customWidth="1"/>
    <col min="26" max="26" width="5.421875" style="0" customWidth="1"/>
    <col min="27" max="27" width="0.13671875" style="0" customWidth="1"/>
    <col min="28" max="28" width="9.140625" style="0" customWidth="1"/>
    <col min="29" max="29" width="9.140625" style="5" customWidth="1"/>
    <col min="30" max="31" width="12.57421875" style="0" customWidth="1"/>
    <col min="32" max="32" width="10.8515625" style="0" customWidth="1"/>
    <col min="33" max="33" width="14.421875" style="0" customWidth="1"/>
    <col min="34" max="34" width="15.7109375" style="0" customWidth="1"/>
    <col min="35" max="35" width="8.7109375" style="0" customWidth="1"/>
    <col min="36" max="36" width="9.140625" style="0" customWidth="1"/>
    <col min="37" max="37" width="8.7109375" style="0" customWidth="1"/>
    <col min="38" max="38" width="12.421875" style="0" customWidth="1"/>
    <col min="39" max="39" width="7.57421875" style="0" customWidth="1"/>
    <col min="40" max="40" width="12.00390625" style="0" customWidth="1"/>
    <col min="42" max="42" width="12.140625" style="0" customWidth="1"/>
    <col min="43" max="43" width="15.57421875" style="0" customWidth="1"/>
    <col min="44" max="44" width="50.28125" style="0" customWidth="1"/>
    <col min="45" max="45" width="42.140625" style="0" customWidth="1"/>
    <col min="46" max="16384" width="9.140625" style="0" customWidth="1"/>
  </cols>
  <sheetData>
    <row r="1" spans="1:45" ht="25.5">
      <c r="A1" s="22" t="s">
        <v>22</v>
      </c>
      <c r="B1" t="s">
        <v>92</v>
      </c>
      <c r="C1" t="s">
        <v>91</v>
      </c>
      <c r="D1" t="s">
        <v>90</v>
      </c>
      <c r="E1" t="s">
        <v>89</v>
      </c>
      <c r="F1" t="s">
        <v>95</v>
      </c>
      <c r="G1" t="s">
        <v>96</v>
      </c>
      <c r="H1" t="s">
        <v>228</v>
      </c>
      <c r="I1" t="s">
        <v>88</v>
      </c>
      <c r="J1" t="s">
        <v>226</v>
      </c>
      <c r="K1" t="s">
        <v>93</v>
      </c>
      <c r="L1" t="s">
        <v>94</v>
      </c>
      <c r="M1" t="s">
        <v>224</v>
      </c>
      <c r="N1" t="s">
        <v>223</v>
      </c>
      <c r="O1" t="s">
        <v>236</v>
      </c>
      <c r="P1" t="s">
        <v>227</v>
      </c>
      <c r="V1" s="25" t="s">
        <v>27</v>
      </c>
      <c r="W1" t="s">
        <v>23</v>
      </c>
      <c r="X1" t="s">
        <v>245</v>
      </c>
      <c r="Y1" t="s">
        <v>25</v>
      </c>
      <c r="Z1" t="s">
        <v>26</v>
      </c>
      <c r="AB1" t="s">
        <v>86</v>
      </c>
      <c r="AC1" s="5" t="s">
        <v>87</v>
      </c>
      <c r="AD1" t="s">
        <v>88</v>
      </c>
      <c r="AG1" t="s">
        <v>237</v>
      </c>
      <c r="AH1" t="s">
        <v>247</v>
      </c>
      <c r="AI1" t="s">
        <v>241</v>
      </c>
      <c r="AJ1" t="s">
        <v>242</v>
      </c>
      <c r="AK1" t="s">
        <v>243</v>
      </c>
      <c r="AL1" t="s">
        <v>244</v>
      </c>
      <c r="AM1" t="s">
        <v>261</v>
      </c>
      <c r="AN1" t="s">
        <v>259</v>
      </c>
      <c r="AO1" t="s">
        <v>260</v>
      </c>
      <c r="AP1" t="s">
        <v>262</v>
      </c>
      <c r="AQ1" t="s">
        <v>263</v>
      </c>
      <c r="AS1" t="s">
        <v>264</v>
      </c>
    </row>
    <row r="2" spans="1:32" ht="12.75">
      <c r="A2" t="s">
        <v>0</v>
      </c>
      <c r="V2" s="24" t="s">
        <v>0</v>
      </c>
      <c r="AF2" t="s">
        <v>0</v>
      </c>
    </row>
    <row r="3" spans="1:43" s="9" customFormat="1" ht="14.25" customHeight="1">
      <c r="A3" s="9" t="s">
        <v>1</v>
      </c>
      <c r="B3" s="9">
        <v>336.2</v>
      </c>
      <c r="C3" s="9">
        <v>298.38</v>
      </c>
      <c r="D3" s="9">
        <v>7.81</v>
      </c>
      <c r="E3" s="9">
        <v>7.81</v>
      </c>
      <c r="F3" s="9">
        <f>B3-E3</f>
        <v>328.39</v>
      </c>
      <c r="G3" s="9">
        <f>C3-D3</f>
        <v>290.57</v>
      </c>
      <c r="H3" s="9">
        <v>278.18</v>
      </c>
      <c r="I3" s="9">
        <f>F3-G3</f>
        <v>37.81999999999999</v>
      </c>
      <c r="J3" s="9">
        <f>G3/H3</f>
        <v>1.044539506794162</v>
      </c>
      <c r="K3" s="9">
        <f>I3/G3</f>
        <v>0.13015796537839416</v>
      </c>
      <c r="L3" s="9">
        <f>J3*K3</f>
        <v>0.13595513696167946</v>
      </c>
      <c r="M3" s="9">
        <f>G3/1000000</f>
        <v>0.00029057</v>
      </c>
      <c r="N3" s="9">
        <f>H3/1000000</f>
        <v>0.00027818</v>
      </c>
      <c r="O3" s="9">
        <f>M3/N3</f>
        <v>1.044539506794162</v>
      </c>
      <c r="P3" s="9">
        <f>(1-O3/2.65)*100</f>
        <v>60.58341483795615</v>
      </c>
      <c r="Q3" s="12"/>
      <c r="V3" s="24" t="s">
        <v>1</v>
      </c>
      <c r="W3" s="9">
        <v>709.7</v>
      </c>
      <c r="X3" s="9">
        <v>523.3</v>
      </c>
      <c r="Y3" s="9">
        <v>47</v>
      </c>
      <c r="Z3" s="9">
        <v>13.1</v>
      </c>
      <c r="AA3" s="9" t="s">
        <v>97</v>
      </c>
      <c r="AB3" s="9">
        <f aca="true" t="shared" si="0" ref="AB3:AB8">(W3-Z3)</f>
        <v>696.6</v>
      </c>
      <c r="AC3" s="12">
        <f>(X3-Y3)</f>
        <v>476.29999999999995</v>
      </c>
      <c r="AD3" s="9">
        <f aca="true" t="shared" si="1" ref="AD3:AD20">(AB3-AC3)</f>
        <v>220.30000000000007</v>
      </c>
      <c r="AF3" s="9" t="s">
        <v>1</v>
      </c>
      <c r="AG3" s="9">
        <v>220.3</v>
      </c>
      <c r="AH3" s="9">
        <f>SUM(AC3)</f>
        <v>476.29999999999995</v>
      </c>
      <c r="AI3" s="9">
        <v>6.5</v>
      </c>
      <c r="AJ3" s="9">
        <v>5.5</v>
      </c>
      <c r="AK3" s="12">
        <v>7</v>
      </c>
      <c r="AL3" s="12">
        <v>6.5</v>
      </c>
      <c r="AM3" s="12">
        <f>AVERAGE(AI3,AI3:AL3)</f>
        <v>6.4</v>
      </c>
      <c r="AN3" s="12">
        <v>21</v>
      </c>
      <c r="AO3" s="12">
        <v>28</v>
      </c>
      <c r="AP3" s="9">
        <f>(AM3*AN3*AO3)</f>
        <v>3763.2000000000003</v>
      </c>
      <c r="AQ3" s="9">
        <f>(AH3/AP3)</f>
        <v>0.12656781462585032</v>
      </c>
    </row>
    <row r="4" spans="1:43" s="9" customFormat="1" ht="12.75">
      <c r="A4" s="9" t="s">
        <v>2</v>
      </c>
      <c r="B4" s="9">
        <v>352.2</v>
      </c>
      <c r="C4" s="9">
        <v>321.73</v>
      </c>
      <c r="D4" s="9">
        <v>8.27</v>
      </c>
      <c r="E4" s="9">
        <v>7.97</v>
      </c>
      <c r="F4" s="9">
        <f aca="true" t="shared" si="2" ref="F4:F92">B4-E4</f>
        <v>344.22999999999996</v>
      </c>
      <c r="G4" s="9">
        <f aca="true" t="shared" si="3" ref="G4:G92">C4-D4</f>
        <v>313.46000000000004</v>
      </c>
      <c r="H4" s="9">
        <v>278.18</v>
      </c>
      <c r="I4" s="9">
        <f aca="true" t="shared" si="4" ref="I4:I92">F4-G4</f>
        <v>30.769999999999925</v>
      </c>
      <c r="J4" s="9">
        <f aca="true" t="shared" si="5" ref="J4:J92">G4/H4</f>
        <v>1.1268243583291395</v>
      </c>
      <c r="K4" s="9">
        <f aca="true" t="shared" si="6" ref="K4:K92">I4/G4</f>
        <v>0.09816244496905481</v>
      </c>
      <c r="L4" s="9">
        <f aca="true" t="shared" si="7" ref="L4:L92">J4*K4</f>
        <v>0.11061183406427466</v>
      </c>
      <c r="M4" s="9">
        <f aca="true" t="shared" si="8" ref="M4:M92">G4/1000000</f>
        <v>0.00031346000000000005</v>
      </c>
      <c r="N4" s="9">
        <f aca="true" t="shared" si="9" ref="N4:N92">H4/1000000</f>
        <v>0.00027818</v>
      </c>
      <c r="O4" s="9">
        <f aca="true" t="shared" si="10" ref="O4:O92">M4/N4</f>
        <v>1.1268243583291395</v>
      </c>
      <c r="P4" s="9">
        <f>(1-O4/2.65)*100</f>
        <v>57.47832610078718</v>
      </c>
      <c r="Q4" s="12"/>
      <c r="V4" s="24" t="s">
        <v>2</v>
      </c>
      <c r="W4" s="9">
        <v>893.3</v>
      </c>
      <c r="X4" s="9">
        <v>456.3</v>
      </c>
      <c r="Y4" s="9">
        <v>46.3</v>
      </c>
      <c r="Z4" s="9">
        <v>13.7</v>
      </c>
      <c r="AA4" s="9" t="s">
        <v>98</v>
      </c>
      <c r="AB4" s="9">
        <f t="shared" si="0"/>
        <v>879.5999999999999</v>
      </c>
      <c r="AC4" s="12">
        <f aca="true" t="shared" si="11" ref="AC4:AC68">(X4-Y4)</f>
        <v>410</v>
      </c>
      <c r="AD4" s="9">
        <f t="shared" si="1"/>
        <v>469.5999999999999</v>
      </c>
      <c r="AF4" s="9" t="s">
        <v>2</v>
      </c>
      <c r="AG4" s="9">
        <v>469.6</v>
      </c>
      <c r="AH4" s="9">
        <f>SUM(AC4)</f>
        <v>410</v>
      </c>
      <c r="AI4" s="9">
        <v>11</v>
      </c>
      <c r="AJ4" s="9">
        <v>13</v>
      </c>
      <c r="AK4" s="12">
        <v>12</v>
      </c>
      <c r="AL4" s="12">
        <v>10</v>
      </c>
      <c r="AM4" s="12">
        <f aca="true" t="shared" si="12" ref="AM4:AM65">AVERAGE(AI4,AI4:AL4)</f>
        <v>11.4</v>
      </c>
      <c r="AN4" s="12">
        <v>21</v>
      </c>
      <c r="AO4" s="12">
        <v>28</v>
      </c>
      <c r="AP4" s="9">
        <f>(AM4*AN4*AO4)</f>
        <v>6703.2</v>
      </c>
      <c r="AQ4" s="9">
        <f>(AH4/AP4)</f>
        <v>0.06116481680391455</v>
      </c>
    </row>
    <row r="5" spans="1:41" s="9" customFormat="1" ht="12.75">
      <c r="A5" s="9" t="s">
        <v>3</v>
      </c>
      <c r="B5" s="9">
        <v>335.4</v>
      </c>
      <c r="C5" s="9">
        <v>290.7</v>
      </c>
      <c r="D5" s="9">
        <v>8.53</v>
      </c>
      <c r="E5" s="9">
        <v>8.11</v>
      </c>
      <c r="F5" s="9">
        <f t="shared" si="2"/>
        <v>327.28999999999996</v>
      </c>
      <c r="G5" s="9">
        <f t="shared" si="3"/>
        <v>282.17</v>
      </c>
      <c r="H5" s="9">
        <v>278.18</v>
      </c>
      <c r="I5" s="9">
        <f t="shared" si="4"/>
        <v>45.11999999999995</v>
      </c>
      <c r="J5" s="9">
        <f t="shared" si="5"/>
        <v>1.01434323100151</v>
      </c>
      <c r="K5" s="9">
        <f t="shared" si="6"/>
        <v>0.15990360421022767</v>
      </c>
      <c r="L5" s="9">
        <f t="shared" si="7"/>
        <v>0.162197138543389</v>
      </c>
      <c r="M5" s="9">
        <f t="shared" si="8"/>
        <v>0.00028217</v>
      </c>
      <c r="N5" s="9">
        <f t="shared" si="9"/>
        <v>0.00027818</v>
      </c>
      <c r="O5" s="9">
        <f t="shared" si="10"/>
        <v>1.0143432310015097</v>
      </c>
      <c r="P5" s="9">
        <f>(1-O5/2.65)*100</f>
        <v>61.72289694333926</v>
      </c>
      <c r="Q5" s="12"/>
      <c r="V5" s="24" t="s">
        <v>3</v>
      </c>
      <c r="W5" s="9">
        <v>724.8</v>
      </c>
      <c r="X5" s="9">
        <v>442.54</v>
      </c>
      <c r="Y5" s="9">
        <v>46.2</v>
      </c>
      <c r="Z5" s="9">
        <v>13.2</v>
      </c>
      <c r="AA5" s="9" t="s">
        <v>99</v>
      </c>
      <c r="AB5" s="9">
        <f t="shared" si="0"/>
        <v>711.5999999999999</v>
      </c>
      <c r="AC5" s="12">
        <f t="shared" si="11"/>
        <v>396.34000000000003</v>
      </c>
      <c r="AD5" s="9">
        <f t="shared" si="1"/>
        <v>315.2599999999999</v>
      </c>
      <c r="AF5" s="9" t="s">
        <v>3</v>
      </c>
      <c r="AG5" s="9">
        <v>315.26</v>
      </c>
      <c r="AH5" s="9">
        <f>SUM(AC5)</f>
        <v>396.34000000000003</v>
      </c>
      <c r="AI5" s="9">
        <v>10</v>
      </c>
      <c r="AJ5" s="9">
        <v>7.5</v>
      </c>
      <c r="AK5" s="12">
        <v>8</v>
      </c>
      <c r="AL5" s="12">
        <v>6.5</v>
      </c>
      <c r="AM5" s="12">
        <f t="shared" si="12"/>
        <v>8.4</v>
      </c>
      <c r="AN5" s="12">
        <v>21</v>
      </c>
      <c r="AO5" s="12">
        <v>28</v>
      </c>
    </row>
    <row r="6" spans="1:43" s="9" customFormat="1" ht="12.75">
      <c r="A6" s="9" t="s">
        <v>4</v>
      </c>
      <c r="B6" s="9">
        <v>329.6</v>
      </c>
      <c r="C6" s="9">
        <v>293.87</v>
      </c>
      <c r="D6" s="9">
        <v>9.93</v>
      </c>
      <c r="E6" s="9">
        <v>7.82</v>
      </c>
      <c r="F6" s="9">
        <f t="shared" si="2"/>
        <v>321.78000000000003</v>
      </c>
      <c r="G6" s="9">
        <f t="shared" si="3"/>
        <v>283.94</v>
      </c>
      <c r="H6" s="9">
        <v>278.18</v>
      </c>
      <c r="I6" s="9">
        <f t="shared" si="4"/>
        <v>37.84000000000003</v>
      </c>
      <c r="J6" s="9">
        <f t="shared" si="5"/>
        <v>1.02070601768639</v>
      </c>
      <c r="K6" s="9">
        <f t="shared" si="6"/>
        <v>0.1332675917447349</v>
      </c>
      <c r="L6" s="9">
        <f t="shared" si="7"/>
        <v>0.13602703285642398</v>
      </c>
      <c r="M6" s="9">
        <f t="shared" si="8"/>
        <v>0.00028394</v>
      </c>
      <c r="N6" s="9">
        <f t="shared" si="9"/>
        <v>0.00027818</v>
      </c>
      <c r="O6" s="9">
        <f t="shared" si="10"/>
        <v>1.02070601768639</v>
      </c>
      <c r="P6" s="9">
        <f>(1-O6/2.65)*100</f>
        <v>61.482791785419245</v>
      </c>
      <c r="Q6" s="12"/>
      <c r="V6" s="2" t="s">
        <v>46</v>
      </c>
      <c r="W6" s="9">
        <v>480.4</v>
      </c>
      <c r="X6" s="9">
        <v>372.1</v>
      </c>
      <c r="Y6" s="9">
        <v>46.3</v>
      </c>
      <c r="Z6" s="9">
        <v>13.9</v>
      </c>
      <c r="AA6" s="9" t="s">
        <v>100</v>
      </c>
      <c r="AB6" s="9">
        <f t="shared" si="0"/>
        <v>466.5</v>
      </c>
      <c r="AC6" s="12">
        <f t="shared" si="11"/>
        <v>325.8</v>
      </c>
      <c r="AD6" s="9">
        <f t="shared" si="1"/>
        <v>140.7</v>
      </c>
      <c r="AF6" s="9" t="s">
        <v>232</v>
      </c>
      <c r="AG6" s="9">
        <f>SUM(AD6:AD7)</f>
        <v>1184.3400000000001</v>
      </c>
      <c r="AH6" s="9">
        <f>SUM(AC6:AC7)</f>
        <v>454.39</v>
      </c>
      <c r="AI6" s="12">
        <v>16</v>
      </c>
      <c r="AJ6" s="12">
        <v>17</v>
      </c>
      <c r="AK6" s="12">
        <v>14</v>
      </c>
      <c r="AL6" s="12">
        <v>17</v>
      </c>
      <c r="AM6" s="12">
        <f t="shared" si="12"/>
        <v>16</v>
      </c>
      <c r="AN6" s="12">
        <v>21</v>
      </c>
      <c r="AO6" s="12">
        <v>28</v>
      </c>
      <c r="AP6" s="9">
        <f aca="true" t="shared" si="13" ref="AP6:AP65">(AM6*AN6*AO6)</f>
        <v>9408</v>
      </c>
      <c r="AQ6" s="9">
        <f aca="true" t="shared" si="14" ref="AQ6:AQ65">(AH6/AP6)</f>
        <v>0.04829825680272109</v>
      </c>
    </row>
    <row r="7" spans="17:41" s="9" customFormat="1" ht="12.75">
      <c r="Q7" s="12"/>
      <c r="V7" s="3" t="s">
        <v>60</v>
      </c>
      <c r="W7" s="12">
        <v>1185.93</v>
      </c>
      <c r="X7" s="9">
        <v>176.09</v>
      </c>
      <c r="Y7" s="9">
        <v>47.5</v>
      </c>
      <c r="Z7" s="9">
        <v>13.7</v>
      </c>
      <c r="AA7" s="9" t="s">
        <v>101</v>
      </c>
      <c r="AB7" s="9">
        <f t="shared" si="0"/>
        <v>1172.23</v>
      </c>
      <c r="AC7" s="12">
        <f t="shared" si="11"/>
        <v>128.59</v>
      </c>
      <c r="AD7" s="9">
        <f t="shared" si="1"/>
        <v>1043.64</v>
      </c>
      <c r="AI7" s="12"/>
      <c r="AJ7" s="12"/>
      <c r="AK7" s="12"/>
      <c r="AL7" s="12"/>
      <c r="AM7" s="12"/>
      <c r="AN7" s="12"/>
      <c r="AO7" s="12"/>
    </row>
    <row r="8" spans="1:44" ht="12.75">
      <c r="A8" t="s">
        <v>5</v>
      </c>
      <c r="B8">
        <v>391.9</v>
      </c>
      <c r="C8">
        <v>353.43</v>
      </c>
      <c r="D8">
        <v>8.15</v>
      </c>
      <c r="E8">
        <v>8.04</v>
      </c>
      <c r="F8">
        <f t="shared" si="2"/>
        <v>383.85999999999996</v>
      </c>
      <c r="G8">
        <f t="shared" si="3"/>
        <v>345.28000000000003</v>
      </c>
      <c r="H8">
        <v>278.18</v>
      </c>
      <c r="I8">
        <f t="shared" si="4"/>
        <v>38.57999999999993</v>
      </c>
      <c r="J8">
        <f t="shared" si="5"/>
        <v>1.241210726867496</v>
      </c>
      <c r="K8">
        <f t="shared" si="6"/>
        <v>0.11173540315106559</v>
      </c>
      <c r="L8">
        <f t="shared" si="7"/>
        <v>0.1386871809619668</v>
      </c>
      <c r="M8">
        <f t="shared" si="8"/>
        <v>0.00034528000000000006</v>
      </c>
      <c r="N8">
        <f t="shared" si="9"/>
        <v>0.00027818</v>
      </c>
      <c r="O8">
        <f t="shared" si="10"/>
        <v>1.2412107268674961</v>
      </c>
      <c r="P8">
        <f>(1-O8/2.65)*100</f>
        <v>53.16185936349071</v>
      </c>
      <c r="V8" s="2" t="s">
        <v>34</v>
      </c>
      <c r="W8">
        <v>1159.4</v>
      </c>
      <c r="X8">
        <v>625.4</v>
      </c>
      <c r="Y8">
        <v>46.6</v>
      </c>
      <c r="Z8">
        <v>12.9</v>
      </c>
      <c r="AA8" t="s">
        <v>102</v>
      </c>
      <c r="AB8">
        <f t="shared" si="0"/>
        <v>1146.5</v>
      </c>
      <c r="AC8" s="5">
        <f t="shared" si="11"/>
        <v>578.8</v>
      </c>
      <c r="AD8">
        <f t="shared" si="1"/>
        <v>567.7</v>
      </c>
      <c r="AF8" s="9" t="s">
        <v>84</v>
      </c>
      <c r="AG8">
        <f>SUM(AD8:AD9)</f>
        <v>685.47</v>
      </c>
      <c r="AH8">
        <f>SUM(AC8:AC9)</f>
        <v>940.3</v>
      </c>
      <c r="AI8" s="12">
        <v>13</v>
      </c>
      <c r="AJ8" s="12">
        <v>16.5</v>
      </c>
      <c r="AK8" s="12">
        <v>17</v>
      </c>
      <c r="AL8" s="12">
        <v>13</v>
      </c>
      <c r="AM8" s="12">
        <f t="shared" si="12"/>
        <v>14.5</v>
      </c>
      <c r="AN8" s="12">
        <v>21</v>
      </c>
      <c r="AO8" s="12">
        <v>28</v>
      </c>
      <c r="AP8" s="9">
        <f t="shared" si="13"/>
        <v>8526</v>
      </c>
      <c r="AQ8" s="9">
        <f t="shared" si="14"/>
        <v>0.1102861834388928</v>
      </c>
      <c r="AR8" s="9"/>
    </row>
    <row r="9" spans="17:41" s="9" customFormat="1" ht="12.75">
      <c r="Q9" s="12"/>
      <c r="V9" s="7" t="s">
        <v>35</v>
      </c>
      <c r="W9" s="12">
        <v>487.37</v>
      </c>
      <c r="X9" s="12">
        <v>380.6</v>
      </c>
      <c r="Y9" s="12">
        <v>19.1</v>
      </c>
      <c r="Z9" s="12">
        <v>8.1</v>
      </c>
      <c r="AA9" s="12" t="s">
        <v>103</v>
      </c>
      <c r="AB9" s="12">
        <f>(W9-Z9)</f>
        <v>479.27</v>
      </c>
      <c r="AC9" s="12">
        <f t="shared" si="11"/>
        <v>361.5</v>
      </c>
      <c r="AD9" s="12">
        <f t="shared" si="1"/>
        <v>117.76999999999998</v>
      </c>
      <c r="AE9" s="12"/>
      <c r="AF9" s="12"/>
      <c r="AM9" s="12"/>
      <c r="AN9" s="12"/>
      <c r="AO9" s="12"/>
    </row>
    <row r="10" spans="1:44" ht="12.75">
      <c r="A10" t="s">
        <v>6</v>
      </c>
      <c r="B10">
        <v>348.7</v>
      </c>
      <c r="C10">
        <v>326.14</v>
      </c>
      <c r="D10">
        <v>7.9</v>
      </c>
      <c r="E10">
        <v>8.1</v>
      </c>
      <c r="F10">
        <f t="shared" si="2"/>
        <v>340.59999999999997</v>
      </c>
      <c r="G10">
        <f t="shared" si="3"/>
        <v>318.24</v>
      </c>
      <c r="H10">
        <v>278.18</v>
      </c>
      <c r="I10">
        <f t="shared" si="4"/>
        <v>22.359999999999957</v>
      </c>
      <c r="J10">
        <f t="shared" si="5"/>
        <v>1.1440074771730535</v>
      </c>
      <c r="K10">
        <f t="shared" si="6"/>
        <v>0.0702614379084966</v>
      </c>
      <c r="L10">
        <f t="shared" si="7"/>
        <v>0.08037961032425034</v>
      </c>
      <c r="M10">
        <f t="shared" si="8"/>
        <v>0.00031824</v>
      </c>
      <c r="N10">
        <f t="shared" si="9"/>
        <v>0.00027818</v>
      </c>
      <c r="O10">
        <f t="shared" si="10"/>
        <v>1.1440074771730535</v>
      </c>
      <c r="P10">
        <f aca="true" t="shared" si="15" ref="P10:P18">(1-O10/2.65)*100</f>
        <v>56.829906521771555</v>
      </c>
      <c r="V10" s="24" t="s">
        <v>6</v>
      </c>
      <c r="W10">
        <v>995.5</v>
      </c>
      <c r="X10">
        <v>593.9</v>
      </c>
      <c r="Y10">
        <v>46.4</v>
      </c>
      <c r="Z10">
        <v>12.8</v>
      </c>
      <c r="AA10" t="s">
        <v>104</v>
      </c>
      <c r="AB10">
        <f aca="true" t="shared" si="16" ref="AB10:AB72">(W10-Z10)</f>
        <v>982.7</v>
      </c>
      <c r="AC10" s="5">
        <f t="shared" si="11"/>
        <v>547.5</v>
      </c>
      <c r="AD10">
        <f t="shared" si="1"/>
        <v>435.20000000000005</v>
      </c>
      <c r="AF10" s="9" t="s">
        <v>6</v>
      </c>
      <c r="AG10">
        <v>435.2</v>
      </c>
      <c r="AH10">
        <f>(AC10)</f>
        <v>547.5</v>
      </c>
      <c r="AI10" s="12">
        <v>10</v>
      </c>
      <c r="AJ10" s="12">
        <v>11.5</v>
      </c>
      <c r="AK10" s="12">
        <v>13</v>
      </c>
      <c r="AL10" s="12">
        <v>13</v>
      </c>
      <c r="AM10" s="12">
        <f t="shared" si="12"/>
        <v>11.5</v>
      </c>
      <c r="AN10" s="12">
        <v>21</v>
      </c>
      <c r="AO10" s="12">
        <v>28</v>
      </c>
      <c r="AP10" s="9">
        <f t="shared" si="13"/>
        <v>6762</v>
      </c>
      <c r="AQ10" s="9">
        <f t="shared" si="14"/>
        <v>0.08096716947648624</v>
      </c>
      <c r="AR10" s="9"/>
    </row>
    <row r="11" spans="1:44" ht="12.75">
      <c r="A11" t="s">
        <v>7</v>
      </c>
      <c r="B11">
        <v>313.9</v>
      </c>
      <c r="C11">
        <v>291.75</v>
      </c>
      <c r="D11">
        <v>8.6</v>
      </c>
      <c r="E11">
        <v>8</v>
      </c>
      <c r="F11">
        <f t="shared" si="2"/>
        <v>305.9</v>
      </c>
      <c r="G11">
        <f t="shared" si="3"/>
        <v>283.15</v>
      </c>
      <c r="H11">
        <v>278.18</v>
      </c>
      <c r="I11">
        <f t="shared" si="4"/>
        <v>22.75</v>
      </c>
      <c r="J11">
        <f t="shared" si="5"/>
        <v>1.0178661298439857</v>
      </c>
      <c r="K11">
        <f t="shared" si="6"/>
        <v>0.08034610630407911</v>
      </c>
      <c r="L11">
        <f t="shared" si="7"/>
        <v>0.08178158027176646</v>
      </c>
      <c r="M11">
        <f t="shared" si="8"/>
        <v>0.00028314999999999997</v>
      </c>
      <c r="N11">
        <f t="shared" si="9"/>
        <v>0.00027818</v>
      </c>
      <c r="O11">
        <f t="shared" si="10"/>
        <v>1.0178661298439857</v>
      </c>
      <c r="P11">
        <f t="shared" si="15"/>
        <v>61.58995736437789</v>
      </c>
      <c r="V11" s="24" t="s">
        <v>7</v>
      </c>
      <c r="W11">
        <v>217.4</v>
      </c>
      <c r="X11">
        <v>112.5</v>
      </c>
      <c r="Y11">
        <v>18.8</v>
      </c>
      <c r="Z11">
        <v>13.2</v>
      </c>
      <c r="AA11" t="s">
        <v>105</v>
      </c>
      <c r="AB11">
        <f t="shared" si="16"/>
        <v>204.20000000000002</v>
      </c>
      <c r="AC11" s="5">
        <f t="shared" si="11"/>
        <v>93.7</v>
      </c>
      <c r="AD11">
        <f t="shared" si="1"/>
        <v>110.50000000000001</v>
      </c>
      <c r="AF11" s="9" t="s">
        <v>7</v>
      </c>
      <c r="AG11">
        <v>110.5</v>
      </c>
      <c r="AH11">
        <f aca="true" t="shared" si="17" ref="AH11:AH17">(AC11)</f>
        <v>93.7</v>
      </c>
      <c r="AI11">
        <v>4</v>
      </c>
      <c r="AJ11">
        <v>4.5</v>
      </c>
      <c r="AK11">
        <v>3.5</v>
      </c>
      <c r="AL11">
        <v>3</v>
      </c>
      <c r="AM11" s="12">
        <f t="shared" si="12"/>
        <v>3.8</v>
      </c>
      <c r="AN11" s="12">
        <v>21</v>
      </c>
      <c r="AO11" s="12">
        <v>28</v>
      </c>
      <c r="AP11" s="9">
        <f t="shared" si="13"/>
        <v>2234.4</v>
      </c>
      <c r="AQ11" s="9">
        <f t="shared" si="14"/>
        <v>0.041935195130683854</v>
      </c>
      <c r="AR11" s="9"/>
    </row>
    <row r="12" spans="1:44" ht="12.75">
      <c r="A12" t="s">
        <v>8</v>
      </c>
      <c r="B12">
        <v>359.3</v>
      </c>
      <c r="C12">
        <v>326.8</v>
      </c>
      <c r="D12">
        <v>8.4</v>
      </c>
      <c r="E12">
        <v>7.61</v>
      </c>
      <c r="F12">
        <f t="shared" si="2"/>
        <v>351.69</v>
      </c>
      <c r="G12">
        <f t="shared" si="3"/>
        <v>318.40000000000003</v>
      </c>
      <c r="H12">
        <v>278.18</v>
      </c>
      <c r="I12">
        <f t="shared" si="4"/>
        <v>33.289999999999964</v>
      </c>
      <c r="J12">
        <f t="shared" si="5"/>
        <v>1.1445826443310088</v>
      </c>
      <c r="K12">
        <f t="shared" si="6"/>
        <v>0.10455402010050238</v>
      </c>
      <c r="L12">
        <f t="shared" si="7"/>
        <v>0.11967071680207046</v>
      </c>
      <c r="M12">
        <f>G12/1000000</f>
        <v>0.00031840000000000004</v>
      </c>
      <c r="N12">
        <f t="shared" si="9"/>
        <v>0.00027818</v>
      </c>
      <c r="O12">
        <f t="shared" si="10"/>
        <v>1.1445826443310088</v>
      </c>
      <c r="P12">
        <f t="shared" si="15"/>
        <v>56.80820210071664</v>
      </c>
      <c r="V12" s="24" t="s">
        <v>8</v>
      </c>
      <c r="W12">
        <v>715.15</v>
      </c>
      <c r="X12">
        <v>548.2</v>
      </c>
      <c r="Y12">
        <v>18.9</v>
      </c>
      <c r="Z12">
        <v>14</v>
      </c>
      <c r="AA12" t="s">
        <v>106</v>
      </c>
      <c r="AB12">
        <f t="shared" si="16"/>
        <v>701.15</v>
      </c>
      <c r="AC12" s="5">
        <f t="shared" si="11"/>
        <v>529.3000000000001</v>
      </c>
      <c r="AD12">
        <f t="shared" si="1"/>
        <v>171.8499999999999</v>
      </c>
      <c r="AF12" s="9" t="s">
        <v>8</v>
      </c>
      <c r="AG12">
        <v>171.85</v>
      </c>
      <c r="AH12">
        <f t="shared" si="17"/>
        <v>529.3000000000001</v>
      </c>
      <c r="AI12">
        <v>4.5</v>
      </c>
      <c r="AJ12">
        <v>5</v>
      </c>
      <c r="AK12">
        <v>5.5</v>
      </c>
      <c r="AL12">
        <v>7.5</v>
      </c>
      <c r="AM12" s="12">
        <f t="shared" si="12"/>
        <v>5.4</v>
      </c>
      <c r="AN12" s="12">
        <v>21</v>
      </c>
      <c r="AO12" s="12">
        <v>28</v>
      </c>
      <c r="AP12" s="9">
        <f t="shared" si="13"/>
        <v>3175.2000000000003</v>
      </c>
      <c r="AQ12" s="9">
        <f t="shared" si="14"/>
        <v>0.1666981607457798</v>
      </c>
      <c r="AR12" s="9"/>
    </row>
    <row r="13" spans="1:44" ht="12.75">
      <c r="A13" t="s">
        <v>9</v>
      </c>
      <c r="B13">
        <v>251.3</v>
      </c>
      <c r="C13">
        <v>231.42</v>
      </c>
      <c r="D13">
        <v>9.4</v>
      </c>
      <c r="E13">
        <v>7.6</v>
      </c>
      <c r="F13">
        <f t="shared" si="2"/>
        <v>243.70000000000002</v>
      </c>
      <c r="G13">
        <f t="shared" si="3"/>
        <v>222.01999999999998</v>
      </c>
      <c r="H13">
        <v>278.18</v>
      </c>
      <c r="I13">
        <f t="shared" si="4"/>
        <v>21.680000000000035</v>
      </c>
      <c r="J13">
        <f t="shared" si="5"/>
        <v>0.7981163275576963</v>
      </c>
      <c r="K13">
        <f t="shared" si="6"/>
        <v>0.09764886046302151</v>
      </c>
      <c r="L13">
        <f t="shared" si="7"/>
        <v>0.07793514990294066</v>
      </c>
      <c r="M13">
        <f t="shared" si="8"/>
        <v>0.00022202</v>
      </c>
      <c r="N13">
        <f t="shared" si="9"/>
        <v>0.00027818</v>
      </c>
      <c r="O13">
        <f t="shared" si="10"/>
        <v>0.7981163275576965</v>
      </c>
      <c r="P13">
        <f t="shared" si="15"/>
        <v>69.88240273367184</v>
      </c>
      <c r="V13" s="24" t="s">
        <v>9</v>
      </c>
      <c r="W13">
        <v>350.24</v>
      </c>
      <c r="X13">
        <v>214.39</v>
      </c>
      <c r="Y13">
        <v>46.8</v>
      </c>
      <c r="Z13">
        <v>14.1</v>
      </c>
      <c r="AA13" t="s">
        <v>107</v>
      </c>
      <c r="AB13">
        <f t="shared" si="16"/>
        <v>336.14</v>
      </c>
      <c r="AC13" s="5">
        <f t="shared" si="11"/>
        <v>167.58999999999997</v>
      </c>
      <c r="AD13">
        <f t="shared" si="1"/>
        <v>168.55</v>
      </c>
      <c r="AF13" s="9" t="s">
        <v>9</v>
      </c>
      <c r="AG13">
        <v>168.55</v>
      </c>
      <c r="AH13">
        <f t="shared" si="17"/>
        <v>167.58999999999997</v>
      </c>
      <c r="AI13">
        <v>6.5</v>
      </c>
      <c r="AJ13">
        <v>7</v>
      </c>
      <c r="AK13">
        <v>8.5</v>
      </c>
      <c r="AL13">
        <v>7</v>
      </c>
      <c r="AM13" s="12">
        <f t="shared" si="12"/>
        <v>7.1</v>
      </c>
      <c r="AN13" s="12">
        <v>21</v>
      </c>
      <c r="AO13" s="12">
        <v>28</v>
      </c>
      <c r="AP13" s="9">
        <f t="shared" si="13"/>
        <v>4174.8</v>
      </c>
      <c r="AQ13" s="9">
        <f t="shared" si="14"/>
        <v>0.04014324039474944</v>
      </c>
      <c r="AR13" s="9"/>
    </row>
    <row r="14" spans="1:44" ht="12.75">
      <c r="A14" t="s">
        <v>10</v>
      </c>
      <c r="B14">
        <v>344.2</v>
      </c>
      <c r="C14">
        <v>317.41</v>
      </c>
      <c r="D14">
        <v>8.49</v>
      </c>
      <c r="E14">
        <v>7.86</v>
      </c>
      <c r="F14">
        <f t="shared" si="2"/>
        <v>336.34</v>
      </c>
      <c r="G14">
        <f t="shared" si="3"/>
        <v>308.92</v>
      </c>
      <c r="H14">
        <v>278.18</v>
      </c>
      <c r="I14">
        <f t="shared" si="4"/>
        <v>27.41999999999996</v>
      </c>
      <c r="J14">
        <f t="shared" si="5"/>
        <v>1.1105039902221583</v>
      </c>
      <c r="K14">
        <f t="shared" si="6"/>
        <v>0.08876084423151612</v>
      </c>
      <c r="L14">
        <f t="shared" si="7"/>
        <v>0.09856927169458608</v>
      </c>
      <c r="M14">
        <f t="shared" si="8"/>
        <v>0.00030892</v>
      </c>
      <c r="N14">
        <f t="shared" si="9"/>
        <v>0.00027818</v>
      </c>
      <c r="O14">
        <f t="shared" si="10"/>
        <v>1.1105039902221583</v>
      </c>
      <c r="P14">
        <f t="shared" si="15"/>
        <v>58.094189048220436</v>
      </c>
      <c r="V14" s="24" t="s">
        <v>10</v>
      </c>
      <c r="W14">
        <v>558.55</v>
      </c>
      <c r="X14">
        <v>258.08</v>
      </c>
      <c r="Y14">
        <v>46.2</v>
      </c>
      <c r="Z14">
        <v>13.4</v>
      </c>
      <c r="AA14" t="s">
        <v>108</v>
      </c>
      <c r="AB14">
        <f t="shared" si="16"/>
        <v>545.15</v>
      </c>
      <c r="AC14" s="5">
        <f t="shared" si="11"/>
        <v>211.88</v>
      </c>
      <c r="AD14">
        <f t="shared" si="1"/>
        <v>333.27</v>
      </c>
      <c r="AF14" s="9" t="s">
        <v>10</v>
      </c>
      <c r="AG14">
        <v>333.27</v>
      </c>
      <c r="AH14">
        <f t="shared" si="17"/>
        <v>211.88</v>
      </c>
      <c r="AI14">
        <v>16</v>
      </c>
      <c r="AJ14">
        <v>17</v>
      </c>
      <c r="AK14">
        <v>14</v>
      </c>
      <c r="AL14">
        <v>17</v>
      </c>
      <c r="AM14" s="12">
        <f t="shared" si="12"/>
        <v>16</v>
      </c>
      <c r="AN14" s="12">
        <v>21</v>
      </c>
      <c r="AO14" s="12">
        <v>28</v>
      </c>
      <c r="AP14" s="9">
        <f t="shared" si="13"/>
        <v>9408</v>
      </c>
      <c r="AQ14" s="9">
        <f t="shared" si="14"/>
        <v>0.02252125850340136</v>
      </c>
      <c r="AR14" s="9"/>
    </row>
    <row r="15" spans="1:44" ht="12.75">
      <c r="A15" t="s">
        <v>11</v>
      </c>
      <c r="B15">
        <v>396.1</v>
      </c>
      <c r="C15">
        <v>376.99</v>
      </c>
      <c r="D15">
        <v>8.1</v>
      </c>
      <c r="E15">
        <v>7.47</v>
      </c>
      <c r="F15">
        <f t="shared" si="2"/>
        <v>388.63</v>
      </c>
      <c r="G15">
        <f t="shared" si="3"/>
        <v>368.89</v>
      </c>
      <c r="H15">
        <v>278.18</v>
      </c>
      <c r="I15">
        <f t="shared" si="4"/>
        <v>19.74000000000001</v>
      </c>
      <c r="J15">
        <f t="shared" si="5"/>
        <v>1.3260838306132718</v>
      </c>
      <c r="K15">
        <f t="shared" si="6"/>
        <v>0.05351188701238854</v>
      </c>
      <c r="L15">
        <f t="shared" si="7"/>
        <v>0.07096124811273279</v>
      </c>
      <c r="M15">
        <f t="shared" si="8"/>
        <v>0.00036889</v>
      </c>
      <c r="N15">
        <f t="shared" si="9"/>
        <v>0.00027818</v>
      </c>
      <c r="O15">
        <f t="shared" si="10"/>
        <v>1.3260838306132718</v>
      </c>
      <c r="P15">
        <f t="shared" si="15"/>
        <v>49.959100731574644</v>
      </c>
      <c r="V15" s="24" t="s">
        <v>11</v>
      </c>
      <c r="W15">
        <v>153.9</v>
      </c>
      <c r="X15">
        <v>121.4</v>
      </c>
      <c r="Y15">
        <v>14</v>
      </c>
      <c r="Z15">
        <v>7.4</v>
      </c>
      <c r="AA15" t="s">
        <v>109</v>
      </c>
      <c r="AB15">
        <f t="shared" si="16"/>
        <v>146.5</v>
      </c>
      <c r="AC15" s="5">
        <f t="shared" si="11"/>
        <v>107.4</v>
      </c>
      <c r="AD15">
        <f t="shared" si="1"/>
        <v>39.099999999999994</v>
      </c>
      <c r="AF15" s="9" t="s">
        <v>11</v>
      </c>
      <c r="AG15">
        <v>39.1</v>
      </c>
      <c r="AH15">
        <f t="shared" si="17"/>
        <v>107.4</v>
      </c>
      <c r="AI15">
        <v>13</v>
      </c>
      <c r="AJ15">
        <v>16.5</v>
      </c>
      <c r="AK15">
        <v>17</v>
      </c>
      <c r="AL15">
        <v>13</v>
      </c>
      <c r="AM15" s="12">
        <f t="shared" si="12"/>
        <v>14.5</v>
      </c>
      <c r="AN15" s="12">
        <v>21</v>
      </c>
      <c r="AO15" s="12">
        <v>28</v>
      </c>
      <c r="AP15" s="9">
        <f t="shared" si="13"/>
        <v>8526</v>
      </c>
      <c r="AQ15" s="9">
        <f t="shared" si="14"/>
        <v>0.012596762843068262</v>
      </c>
      <c r="AR15" s="9"/>
    </row>
    <row r="16" spans="1:44" ht="12.75">
      <c r="A16" t="s">
        <v>12</v>
      </c>
      <c r="B16">
        <v>335</v>
      </c>
      <c r="C16">
        <v>309.3</v>
      </c>
      <c r="D16">
        <v>7.82</v>
      </c>
      <c r="E16">
        <v>7.48</v>
      </c>
      <c r="F16">
        <f t="shared" si="2"/>
        <v>327.52</v>
      </c>
      <c r="G16">
        <f t="shared" si="3"/>
        <v>301.48</v>
      </c>
      <c r="H16">
        <v>278.18</v>
      </c>
      <c r="I16">
        <f t="shared" si="4"/>
        <v>26.039999999999964</v>
      </c>
      <c r="J16">
        <f t="shared" si="5"/>
        <v>1.0837587173772378</v>
      </c>
      <c r="K16">
        <f t="shared" si="6"/>
        <v>0.08637388881517832</v>
      </c>
      <c r="L16">
        <f t="shared" si="7"/>
        <v>0.09360845495722181</v>
      </c>
      <c r="M16">
        <f t="shared" si="8"/>
        <v>0.00030148</v>
      </c>
      <c r="N16">
        <f t="shared" si="9"/>
        <v>0.00027818</v>
      </c>
      <c r="O16">
        <f t="shared" si="10"/>
        <v>1.0837587173772378</v>
      </c>
      <c r="P16">
        <f t="shared" si="15"/>
        <v>59.10344462727404</v>
      </c>
      <c r="V16" s="24" t="s">
        <v>12</v>
      </c>
      <c r="W16">
        <v>418.4</v>
      </c>
      <c r="X16">
        <v>189.2</v>
      </c>
      <c r="Y16">
        <v>46.4</v>
      </c>
      <c r="Z16">
        <v>14.5</v>
      </c>
      <c r="AA16" t="s">
        <v>110</v>
      </c>
      <c r="AB16">
        <f t="shared" si="16"/>
        <v>403.9</v>
      </c>
      <c r="AC16" s="5">
        <f t="shared" si="11"/>
        <v>142.79999999999998</v>
      </c>
      <c r="AD16">
        <f t="shared" si="1"/>
        <v>261.1</v>
      </c>
      <c r="AF16" s="9" t="s">
        <v>12</v>
      </c>
      <c r="AG16">
        <v>261.1</v>
      </c>
      <c r="AH16">
        <f t="shared" si="17"/>
        <v>142.79999999999998</v>
      </c>
      <c r="AI16">
        <v>10</v>
      </c>
      <c r="AJ16">
        <v>11.5</v>
      </c>
      <c r="AK16">
        <v>13</v>
      </c>
      <c r="AL16">
        <v>13</v>
      </c>
      <c r="AM16" s="12">
        <f t="shared" si="12"/>
        <v>11.5</v>
      </c>
      <c r="AN16" s="12">
        <v>21</v>
      </c>
      <c r="AO16" s="12">
        <v>28</v>
      </c>
      <c r="AP16" s="9">
        <f t="shared" si="13"/>
        <v>6762</v>
      </c>
      <c r="AQ16" s="9">
        <f t="shared" si="14"/>
        <v>0.021118012422360246</v>
      </c>
      <c r="AR16" s="9"/>
    </row>
    <row r="17" spans="1:44" ht="12.75">
      <c r="A17" t="s">
        <v>13</v>
      </c>
      <c r="B17">
        <v>453.4</v>
      </c>
      <c r="C17">
        <v>428.05</v>
      </c>
      <c r="D17">
        <v>7.8</v>
      </c>
      <c r="E17">
        <v>7.93</v>
      </c>
      <c r="F17">
        <f t="shared" si="2"/>
        <v>445.46999999999997</v>
      </c>
      <c r="G17">
        <f t="shared" si="3"/>
        <v>420.25</v>
      </c>
      <c r="H17">
        <v>278.18</v>
      </c>
      <c r="I17">
        <f t="shared" si="4"/>
        <v>25.21999999999997</v>
      </c>
      <c r="J17">
        <f t="shared" si="5"/>
        <v>1.510712488316917</v>
      </c>
      <c r="K17">
        <f t="shared" si="6"/>
        <v>0.06001189767995234</v>
      </c>
      <c r="L17">
        <f t="shared" si="7"/>
        <v>0.09066072327270101</v>
      </c>
      <c r="M17">
        <f t="shared" si="8"/>
        <v>0.00042025</v>
      </c>
      <c r="N17">
        <f t="shared" si="9"/>
        <v>0.00027818</v>
      </c>
      <c r="O17">
        <f t="shared" si="10"/>
        <v>1.5107124883169172</v>
      </c>
      <c r="P17">
        <f t="shared" si="15"/>
        <v>42.99198157294653</v>
      </c>
      <c r="V17" s="24" t="s">
        <v>13</v>
      </c>
      <c r="W17">
        <v>307</v>
      </c>
      <c r="X17">
        <v>214.93</v>
      </c>
      <c r="Y17">
        <v>19.2</v>
      </c>
      <c r="Z17">
        <v>14</v>
      </c>
      <c r="AA17" t="s">
        <v>111</v>
      </c>
      <c r="AB17">
        <f t="shared" si="16"/>
        <v>293</v>
      </c>
      <c r="AC17" s="5">
        <f t="shared" si="11"/>
        <v>195.73000000000002</v>
      </c>
      <c r="AD17">
        <f t="shared" si="1"/>
        <v>97.26999999999998</v>
      </c>
      <c r="AF17" s="9" t="s">
        <v>13</v>
      </c>
      <c r="AG17">
        <v>97.27</v>
      </c>
      <c r="AH17">
        <f t="shared" si="17"/>
        <v>195.73000000000002</v>
      </c>
      <c r="AI17">
        <v>12</v>
      </c>
      <c r="AJ17">
        <v>11</v>
      </c>
      <c r="AK17">
        <v>13</v>
      </c>
      <c r="AL17">
        <v>9.5</v>
      </c>
      <c r="AM17" s="12">
        <f t="shared" si="12"/>
        <v>11.5</v>
      </c>
      <c r="AN17" s="12">
        <v>21</v>
      </c>
      <c r="AO17" s="12">
        <v>28</v>
      </c>
      <c r="AP17" s="9">
        <f t="shared" si="13"/>
        <v>6762</v>
      </c>
      <c r="AQ17" s="9">
        <f t="shared" si="14"/>
        <v>0.02894557823129252</v>
      </c>
      <c r="AR17" s="9"/>
    </row>
    <row r="18" spans="1:44" ht="12.75">
      <c r="A18" t="s">
        <v>14</v>
      </c>
      <c r="B18">
        <v>364.5</v>
      </c>
      <c r="C18">
        <v>318.38</v>
      </c>
      <c r="D18">
        <v>8.64</v>
      </c>
      <c r="E18">
        <v>7.54</v>
      </c>
      <c r="F18">
        <f t="shared" si="2"/>
        <v>356.96</v>
      </c>
      <c r="G18">
        <f t="shared" si="3"/>
        <v>309.74</v>
      </c>
      <c r="H18">
        <v>278.18</v>
      </c>
      <c r="I18">
        <f t="shared" si="4"/>
        <v>47.21999999999997</v>
      </c>
      <c r="J18">
        <f t="shared" si="5"/>
        <v>1.113451721906679</v>
      </c>
      <c r="K18">
        <f t="shared" si="6"/>
        <v>0.15245044230645047</v>
      </c>
      <c r="L18">
        <f t="shared" si="7"/>
        <v>0.16974620749155211</v>
      </c>
      <c r="M18">
        <f t="shared" si="8"/>
        <v>0.00030974</v>
      </c>
      <c r="N18">
        <f t="shared" si="9"/>
        <v>0.00027818</v>
      </c>
      <c r="O18">
        <f t="shared" si="10"/>
        <v>1.1134517219066793</v>
      </c>
      <c r="P18">
        <f t="shared" si="15"/>
        <v>57.98295389031398</v>
      </c>
      <c r="V18" s="2" t="s">
        <v>42</v>
      </c>
      <c r="W18">
        <v>309.1</v>
      </c>
      <c r="X18">
        <v>251</v>
      </c>
      <c r="Y18">
        <v>19.3</v>
      </c>
      <c r="Z18">
        <v>8</v>
      </c>
      <c r="AB18">
        <f t="shared" si="16"/>
        <v>301.1</v>
      </c>
      <c r="AC18" s="5">
        <f t="shared" si="11"/>
        <v>231.7</v>
      </c>
      <c r="AD18">
        <f t="shared" si="1"/>
        <v>69.40000000000003</v>
      </c>
      <c r="AF18" s="9" t="s">
        <v>248</v>
      </c>
      <c r="AG18">
        <f>SUM(AD18:AD19)</f>
        <v>405.30000000000007</v>
      </c>
      <c r="AH18">
        <f>SUM(AC18:AC19)</f>
        <v>680.8</v>
      </c>
      <c r="AI18">
        <v>2.5</v>
      </c>
      <c r="AJ18">
        <v>2</v>
      </c>
      <c r="AK18">
        <v>2.5</v>
      </c>
      <c r="AL18">
        <v>3</v>
      </c>
      <c r="AM18" s="12">
        <f t="shared" si="12"/>
        <v>2.5</v>
      </c>
      <c r="AN18" s="12">
        <v>21</v>
      </c>
      <c r="AO18" s="12">
        <v>28</v>
      </c>
      <c r="AP18" s="9">
        <f t="shared" si="13"/>
        <v>1470</v>
      </c>
      <c r="AQ18" s="9">
        <f t="shared" si="14"/>
        <v>0.46312925170068026</v>
      </c>
      <c r="AR18" s="9"/>
    </row>
    <row r="19" spans="22:44" ht="12.75">
      <c r="V19" s="3" t="s">
        <v>43</v>
      </c>
      <c r="W19">
        <v>793</v>
      </c>
      <c r="X19">
        <v>467.9</v>
      </c>
      <c r="Y19">
        <v>18.8</v>
      </c>
      <c r="Z19">
        <v>8</v>
      </c>
      <c r="AA19" t="s">
        <v>112</v>
      </c>
      <c r="AB19">
        <f t="shared" si="16"/>
        <v>785</v>
      </c>
      <c r="AC19" s="5">
        <f t="shared" si="11"/>
        <v>449.09999999999997</v>
      </c>
      <c r="AD19">
        <f t="shared" si="1"/>
        <v>335.90000000000003</v>
      </c>
      <c r="AF19" s="9"/>
      <c r="AM19" s="12"/>
      <c r="AN19" s="12"/>
      <c r="AO19" s="12"/>
      <c r="AP19" s="9"/>
      <c r="AQ19" s="9"/>
      <c r="AR19" s="9"/>
    </row>
    <row r="20" spans="1:44" ht="12.75">
      <c r="A20" t="s">
        <v>15</v>
      </c>
      <c r="B20">
        <v>396.4</v>
      </c>
      <c r="C20">
        <v>350.58</v>
      </c>
      <c r="D20">
        <v>9.2</v>
      </c>
      <c r="E20">
        <v>8.3</v>
      </c>
      <c r="F20">
        <f t="shared" si="2"/>
        <v>388.09999999999997</v>
      </c>
      <c r="G20">
        <f t="shared" si="3"/>
        <v>341.38</v>
      </c>
      <c r="H20">
        <v>278.18</v>
      </c>
      <c r="I20">
        <f t="shared" si="4"/>
        <v>46.71999999999997</v>
      </c>
      <c r="J20">
        <f t="shared" si="5"/>
        <v>1.2271910273923359</v>
      </c>
      <c r="K20">
        <f t="shared" si="6"/>
        <v>0.1368562891792137</v>
      </c>
      <c r="L20">
        <f t="shared" si="7"/>
        <v>0.16794881012294188</v>
      </c>
      <c r="M20">
        <f t="shared" si="8"/>
        <v>0.00034138</v>
      </c>
      <c r="N20">
        <f t="shared" si="9"/>
        <v>0.00027818</v>
      </c>
      <c r="O20">
        <f t="shared" si="10"/>
        <v>1.2271910273923359</v>
      </c>
      <c r="P20">
        <f>(1-O20/2.65)*100</f>
        <v>53.6909046267043</v>
      </c>
      <c r="V20" s="24" t="s">
        <v>15</v>
      </c>
      <c r="W20">
        <v>1102.65</v>
      </c>
      <c r="X20">
        <v>809.7</v>
      </c>
      <c r="Y20">
        <v>46.9</v>
      </c>
      <c r="Z20">
        <v>13.5</v>
      </c>
      <c r="AA20" t="s">
        <v>113</v>
      </c>
      <c r="AB20">
        <f t="shared" si="16"/>
        <v>1089.15</v>
      </c>
      <c r="AC20" s="5">
        <f t="shared" si="11"/>
        <v>762.8000000000001</v>
      </c>
      <c r="AD20">
        <f t="shared" si="1"/>
        <v>326.35</v>
      </c>
      <c r="AF20" s="9" t="s">
        <v>15</v>
      </c>
      <c r="AG20">
        <v>326.35</v>
      </c>
      <c r="AH20">
        <f>SUM(AC20)</f>
        <v>762.8000000000001</v>
      </c>
      <c r="AI20">
        <v>9.5</v>
      </c>
      <c r="AJ20">
        <v>10</v>
      </c>
      <c r="AK20">
        <v>11</v>
      </c>
      <c r="AL20">
        <v>9</v>
      </c>
      <c r="AM20" s="12">
        <f t="shared" si="12"/>
        <v>9.8</v>
      </c>
      <c r="AN20" s="12">
        <v>21</v>
      </c>
      <c r="AO20" s="12">
        <v>28</v>
      </c>
      <c r="AP20" s="9">
        <f t="shared" si="13"/>
        <v>5762.400000000001</v>
      </c>
      <c r="AQ20" s="9">
        <f t="shared" si="14"/>
        <v>0.13237539913924753</v>
      </c>
      <c r="AR20" s="9"/>
    </row>
    <row r="21" spans="32:44" ht="12.75">
      <c r="AF21" s="9"/>
      <c r="AM21" s="12"/>
      <c r="AN21" s="12"/>
      <c r="AO21" s="12"/>
      <c r="AP21" s="9"/>
      <c r="AQ21" s="9"/>
      <c r="AR21" s="9"/>
    </row>
    <row r="22" spans="32:44" ht="12.75">
      <c r="AF22" s="9"/>
      <c r="AM22" s="12"/>
      <c r="AN22" s="12"/>
      <c r="AO22" s="12"/>
      <c r="AP22" s="9"/>
      <c r="AQ22" s="9"/>
      <c r="AR22" s="9"/>
    </row>
    <row r="23" spans="1:44" ht="12.75">
      <c r="A23" t="s">
        <v>16</v>
      </c>
      <c r="B23" t="s">
        <v>92</v>
      </c>
      <c r="C23" t="s">
        <v>91</v>
      </c>
      <c r="D23" t="s">
        <v>90</v>
      </c>
      <c r="E23" t="s">
        <v>89</v>
      </c>
      <c r="F23" t="s">
        <v>95</v>
      </c>
      <c r="G23" t="s">
        <v>96</v>
      </c>
      <c r="H23" t="s">
        <v>228</v>
      </c>
      <c r="I23" t="s">
        <v>88</v>
      </c>
      <c r="J23" t="s">
        <v>226</v>
      </c>
      <c r="K23" t="s">
        <v>93</v>
      </c>
      <c r="L23" t="s">
        <v>94</v>
      </c>
      <c r="M23" t="s">
        <v>224</v>
      </c>
      <c r="N23" t="s">
        <v>223</v>
      </c>
      <c r="O23" t="s">
        <v>225</v>
      </c>
      <c r="P23" t="s">
        <v>227</v>
      </c>
      <c r="V23" s="24" t="s">
        <v>16</v>
      </c>
      <c r="W23" t="s">
        <v>23</v>
      </c>
      <c r="X23" t="s">
        <v>24</v>
      </c>
      <c r="Y23" t="s">
        <v>25</v>
      </c>
      <c r="Z23" t="s">
        <v>26</v>
      </c>
      <c r="AB23" t="s">
        <v>86</v>
      </c>
      <c r="AC23" s="5" t="s">
        <v>87</v>
      </c>
      <c r="AD23" t="s">
        <v>88</v>
      </c>
      <c r="AF23" s="9" t="s">
        <v>16</v>
      </c>
      <c r="AG23" t="s">
        <v>237</v>
      </c>
      <c r="AH23" t="s">
        <v>247</v>
      </c>
      <c r="AI23" t="s">
        <v>241</v>
      </c>
      <c r="AJ23" t="s">
        <v>242</v>
      </c>
      <c r="AK23" t="s">
        <v>243</v>
      </c>
      <c r="AL23" t="s">
        <v>244</v>
      </c>
      <c r="AM23" s="12"/>
      <c r="AN23" s="12"/>
      <c r="AO23" s="12"/>
      <c r="AP23" s="9"/>
      <c r="AQ23" s="9"/>
      <c r="AR23" s="9"/>
    </row>
    <row r="24" spans="1:45" ht="12.75">
      <c r="A24" t="s">
        <v>1</v>
      </c>
      <c r="B24">
        <v>292.06</v>
      </c>
      <c r="C24">
        <v>232.5</v>
      </c>
      <c r="D24" s="11">
        <v>7.68</v>
      </c>
      <c r="E24">
        <v>10.94</v>
      </c>
      <c r="F24">
        <f t="shared" si="2"/>
        <v>281.12</v>
      </c>
      <c r="G24">
        <f t="shared" si="3"/>
        <v>224.82</v>
      </c>
      <c r="H24">
        <v>278.18</v>
      </c>
      <c r="I24">
        <f t="shared" si="4"/>
        <v>56.30000000000001</v>
      </c>
      <c r="J24">
        <f t="shared" si="5"/>
        <v>0.8081817528219138</v>
      </c>
      <c r="K24">
        <f t="shared" si="6"/>
        <v>0.25042256027043863</v>
      </c>
      <c r="L24">
        <f t="shared" si="7"/>
        <v>0.20238694370551447</v>
      </c>
      <c r="M24">
        <f t="shared" si="8"/>
        <v>0.00022482</v>
      </c>
      <c r="N24">
        <f t="shared" si="9"/>
        <v>0.00027818</v>
      </c>
      <c r="O24">
        <f t="shared" si="10"/>
        <v>0.8081817528219138</v>
      </c>
      <c r="P24">
        <f>(1-O24/2.65)*100</f>
        <v>69.50257536521079</v>
      </c>
      <c r="V24" s="24" t="s">
        <v>1</v>
      </c>
      <c r="W24">
        <v>423.11</v>
      </c>
      <c r="X24">
        <v>195.5</v>
      </c>
      <c r="Y24">
        <v>46.6</v>
      </c>
      <c r="Z24">
        <v>13.7</v>
      </c>
      <c r="AA24" t="s">
        <v>214</v>
      </c>
      <c r="AB24">
        <f t="shared" si="16"/>
        <v>409.41</v>
      </c>
      <c r="AC24" s="5">
        <f t="shared" si="11"/>
        <v>148.9</v>
      </c>
      <c r="AD24">
        <f aca="true" t="shared" si="18" ref="AD24:AD42">(AB24-AC24)</f>
        <v>260.51</v>
      </c>
      <c r="AF24" s="9" t="s">
        <v>1</v>
      </c>
      <c r="AG24" s="5">
        <f>SUM(AD24)</f>
        <v>260.51</v>
      </c>
      <c r="AH24" s="5">
        <f>SUM(AC24)</f>
        <v>148.9</v>
      </c>
      <c r="AI24">
        <v>17</v>
      </c>
      <c r="AJ24">
        <v>17</v>
      </c>
      <c r="AK24">
        <v>17</v>
      </c>
      <c r="AL24">
        <v>18</v>
      </c>
      <c r="AM24" s="12">
        <f t="shared" si="12"/>
        <v>17.2</v>
      </c>
      <c r="AN24" s="12">
        <v>21</v>
      </c>
      <c r="AO24" s="12">
        <v>28</v>
      </c>
      <c r="AP24" s="9">
        <f t="shared" si="13"/>
        <v>10113.6</v>
      </c>
      <c r="AQ24" s="9">
        <f t="shared" si="14"/>
        <v>0.014722749564942256</v>
      </c>
      <c r="AR24" s="9"/>
      <c r="AS24" t="s">
        <v>275</v>
      </c>
    </row>
    <row r="25" spans="1:44" ht="12.75">
      <c r="A25" t="s">
        <v>2</v>
      </c>
      <c r="B25">
        <v>377.96</v>
      </c>
      <c r="C25">
        <v>311.7</v>
      </c>
      <c r="D25">
        <v>7.92</v>
      </c>
      <c r="E25">
        <v>10.45</v>
      </c>
      <c r="F25">
        <f t="shared" si="2"/>
        <v>367.51</v>
      </c>
      <c r="G25">
        <f t="shared" si="3"/>
        <v>303.78</v>
      </c>
      <c r="H25">
        <v>278.18</v>
      </c>
      <c r="I25">
        <f t="shared" si="4"/>
        <v>63.73000000000002</v>
      </c>
      <c r="J25">
        <f t="shared" si="5"/>
        <v>1.0920267452728447</v>
      </c>
      <c r="K25">
        <f t="shared" si="6"/>
        <v>0.2097899795904932</v>
      </c>
      <c r="L25">
        <f t="shared" si="7"/>
        <v>0.2290962686030628</v>
      </c>
      <c r="M25">
        <f t="shared" si="8"/>
        <v>0.00030377999999999997</v>
      </c>
      <c r="N25">
        <f t="shared" si="9"/>
        <v>0.00027818</v>
      </c>
      <c r="O25">
        <f t="shared" si="10"/>
        <v>1.0920267452728447</v>
      </c>
      <c r="P25">
        <f>(1-O25/2.65)*100</f>
        <v>58.79144357460964</v>
      </c>
      <c r="V25" s="24" t="s">
        <v>2</v>
      </c>
      <c r="W25">
        <v>1461.07</v>
      </c>
      <c r="X25">
        <v>679.1</v>
      </c>
      <c r="Y25">
        <v>47.7</v>
      </c>
      <c r="Z25">
        <v>16.3</v>
      </c>
      <c r="AB25">
        <f t="shared" si="16"/>
        <v>1444.77</v>
      </c>
      <c r="AC25" s="5">
        <f t="shared" si="11"/>
        <v>631.4</v>
      </c>
      <c r="AD25">
        <f t="shared" si="18"/>
        <v>813.37</v>
      </c>
      <c r="AF25" s="9" t="s">
        <v>2</v>
      </c>
      <c r="AG25" s="5">
        <f>SUM(AD25)</f>
        <v>813.37</v>
      </c>
      <c r="AH25" s="5">
        <f>SUM(AC25)</f>
        <v>631.4</v>
      </c>
      <c r="AI25">
        <v>15</v>
      </c>
      <c r="AJ25">
        <v>13</v>
      </c>
      <c r="AK25">
        <v>14</v>
      </c>
      <c r="AL25">
        <v>14</v>
      </c>
      <c r="AM25" s="12">
        <f t="shared" si="12"/>
        <v>14.2</v>
      </c>
      <c r="AN25" s="12">
        <v>21</v>
      </c>
      <c r="AO25" s="12">
        <v>28</v>
      </c>
      <c r="AP25" s="9">
        <f t="shared" si="13"/>
        <v>8349.6</v>
      </c>
      <c r="AQ25" s="9">
        <f t="shared" si="14"/>
        <v>0.07562038900067068</v>
      </c>
      <c r="AR25" s="9"/>
    </row>
    <row r="26" spans="1:44" ht="12.75">
      <c r="A26" t="s">
        <v>3</v>
      </c>
      <c r="B26">
        <v>475.77</v>
      </c>
      <c r="C26">
        <v>369.82</v>
      </c>
      <c r="D26">
        <v>8.18</v>
      </c>
      <c r="E26">
        <v>14.59</v>
      </c>
      <c r="F26">
        <f t="shared" si="2"/>
        <v>461.18</v>
      </c>
      <c r="G26">
        <f t="shared" si="3"/>
        <v>361.64</v>
      </c>
      <c r="H26">
        <v>278.18</v>
      </c>
      <c r="I26">
        <f t="shared" si="4"/>
        <v>99.54000000000002</v>
      </c>
      <c r="J26">
        <f t="shared" si="5"/>
        <v>1.3000215687684233</v>
      </c>
      <c r="K26">
        <f t="shared" si="6"/>
        <v>0.2752461010950117</v>
      </c>
      <c r="L26">
        <f t="shared" si="7"/>
        <v>0.35782586814292916</v>
      </c>
      <c r="M26">
        <f t="shared" si="8"/>
        <v>0.00036164</v>
      </c>
      <c r="N26">
        <f t="shared" si="9"/>
        <v>0.00027818</v>
      </c>
      <c r="O26">
        <f t="shared" si="10"/>
        <v>1.3000215687684233</v>
      </c>
      <c r="P26">
        <f>(1-O26/2.65)*100</f>
        <v>50.94258231062554</v>
      </c>
      <c r="V26" s="24" t="s">
        <v>3</v>
      </c>
      <c r="W26">
        <v>1479.74</v>
      </c>
      <c r="X26" s="5">
        <v>594.5</v>
      </c>
      <c r="Y26">
        <v>46.7</v>
      </c>
      <c r="Z26">
        <v>14.3</v>
      </c>
      <c r="AB26">
        <f t="shared" si="16"/>
        <v>1465.44</v>
      </c>
      <c r="AC26" s="5">
        <f t="shared" si="11"/>
        <v>547.8</v>
      </c>
      <c r="AD26">
        <f t="shared" si="18"/>
        <v>917.6400000000001</v>
      </c>
      <c r="AF26" s="9" t="s">
        <v>3</v>
      </c>
      <c r="AG26" s="5"/>
      <c r="AH26" s="5"/>
      <c r="AI26">
        <v>9</v>
      </c>
      <c r="AJ26">
        <v>11</v>
      </c>
      <c r="AK26">
        <v>12</v>
      </c>
      <c r="AL26">
        <v>13</v>
      </c>
      <c r="AM26" s="12">
        <f t="shared" si="12"/>
        <v>10.8</v>
      </c>
      <c r="AN26" s="12">
        <v>21</v>
      </c>
      <c r="AO26" s="12">
        <v>28</v>
      </c>
      <c r="AP26" s="9">
        <f t="shared" si="13"/>
        <v>6350.400000000001</v>
      </c>
      <c r="AQ26" s="9"/>
      <c r="AR26" s="9"/>
    </row>
    <row r="27" spans="1:44" ht="12.75">
      <c r="A27" t="s">
        <v>4</v>
      </c>
      <c r="B27">
        <v>455.26</v>
      </c>
      <c r="C27">
        <v>377.45</v>
      </c>
      <c r="D27">
        <v>8.06</v>
      </c>
      <c r="E27">
        <v>15.03</v>
      </c>
      <c r="F27">
        <f t="shared" si="2"/>
        <v>440.23</v>
      </c>
      <c r="G27">
        <f t="shared" si="3"/>
        <v>369.39</v>
      </c>
      <c r="H27">
        <v>278.18</v>
      </c>
      <c r="I27">
        <f t="shared" si="4"/>
        <v>70.84000000000003</v>
      </c>
      <c r="J27">
        <f t="shared" si="5"/>
        <v>1.3278812279818821</v>
      </c>
      <c r="K27">
        <f t="shared" si="6"/>
        <v>0.1917756300928559</v>
      </c>
      <c r="L27">
        <f t="shared" si="7"/>
        <v>0.25465525918470067</v>
      </c>
      <c r="M27">
        <f t="shared" si="8"/>
        <v>0.00036939</v>
      </c>
      <c r="N27">
        <f t="shared" si="9"/>
        <v>0.00027818</v>
      </c>
      <c r="O27">
        <f t="shared" si="10"/>
        <v>1.3278812279818821</v>
      </c>
      <c r="P27">
        <f>(1-O27/2.65)*100</f>
        <v>49.89127441577803</v>
      </c>
      <c r="V27" s="2" t="s">
        <v>46</v>
      </c>
      <c r="W27" s="9">
        <v>1245.13</v>
      </c>
      <c r="X27" s="12">
        <v>912.7</v>
      </c>
      <c r="Y27">
        <v>47.5</v>
      </c>
      <c r="Z27">
        <v>14.8</v>
      </c>
      <c r="AB27">
        <f t="shared" si="16"/>
        <v>1230.3300000000002</v>
      </c>
      <c r="AC27" s="5">
        <f t="shared" si="11"/>
        <v>865.2</v>
      </c>
      <c r="AD27">
        <f t="shared" si="18"/>
        <v>365.1300000000001</v>
      </c>
      <c r="AF27" s="9" t="s">
        <v>232</v>
      </c>
      <c r="AG27" s="5">
        <f>SUM(AD27:AD28)</f>
        <v>1016.3000000000001</v>
      </c>
      <c r="AH27" s="5">
        <f>SUM(AC27:AC28)</f>
        <v>1434.9</v>
      </c>
      <c r="AI27">
        <v>12</v>
      </c>
      <c r="AJ27">
        <v>10.5</v>
      </c>
      <c r="AK27">
        <v>11.5</v>
      </c>
      <c r="AL27">
        <v>12.5</v>
      </c>
      <c r="AM27" s="12">
        <f t="shared" si="12"/>
        <v>11.7</v>
      </c>
      <c r="AN27" s="12">
        <v>21</v>
      </c>
      <c r="AO27" s="12">
        <v>28</v>
      </c>
      <c r="AP27" s="9">
        <f t="shared" si="13"/>
        <v>6879.599999999999</v>
      </c>
      <c r="AQ27" s="9">
        <f t="shared" si="14"/>
        <v>0.20857317285888718</v>
      </c>
      <c r="AR27" s="9"/>
    </row>
    <row r="28" spans="22:44" ht="12.75">
      <c r="V28" s="3" t="s">
        <v>60</v>
      </c>
      <c r="W28" s="9">
        <v>1249.27</v>
      </c>
      <c r="X28">
        <v>588.8</v>
      </c>
      <c r="Y28">
        <v>19.1</v>
      </c>
      <c r="Z28">
        <v>28.4</v>
      </c>
      <c r="AA28" t="s">
        <v>187</v>
      </c>
      <c r="AB28">
        <f t="shared" si="16"/>
        <v>1220.87</v>
      </c>
      <c r="AC28" s="5">
        <f t="shared" si="11"/>
        <v>569.6999999999999</v>
      </c>
      <c r="AD28">
        <f t="shared" si="18"/>
        <v>651.17</v>
      </c>
      <c r="AF28" s="9"/>
      <c r="AG28" s="5"/>
      <c r="AH28" s="5"/>
      <c r="AM28" s="12"/>
      <c r="AN28" s="12"/>
      <c r="AO28" s="12"/>
      <c r="AP28" s="9"/>
      <c r="AQ28" s="9"/>
      <c r="AR28" s="9"/>
    </row>
    <row r="29" spans="1:44" ht="12.75">
      <c r="A29" t="s">
        <v>5</v>
      </c>
      <c r="B29">
        <v>458.99</v>
      </c>
      <c r="C29">
        <v>362.22</v>
      </c>
      <c r="D29">
        <v>7.77</v>
      </c>
      <c r="E29">
        <v>24.27</v>
      </c>
      <c r="F29">
        <f t="shared" si="2"/>
        <v>434.72</v>
      </c>
      <c r="G29">
        <f t="shared" si="3"/>
        <v>354.45000000000005</v>
      </c>
      <c r="H29">
        <v>278.18</v>
      </c>
      <c r="I29">
        <f t="shared" si="4"/>
        <v>80.26999999999998</v>
      </c>
      <c r="J29">
        <f t="shared" si="5"/>
        <v>1.274174994607808</v>
      </c>
      <c r="K29">
        <f t="shared" si="6"/>
        <v>0.2264635350543094</v>
      </c>
      <c r="L29">
        <f t="shared" si="7"/>
        <v>0.28855417355668983</v>
      </c>
      <c r="M29">
        <f t="shared" si="8"/>
        <v>0.00035445</v>
      </c>
      <c r="N29">
        <f t="shared" si="9"/>
        <v>0.00027818</v>
      </c>
      <c r="O29">
        <f t="shared" si="10"/>
        <v>1.274174994607808</v>
      </c>
      <c r="P29">
        <f>(1-O29/2.65)*100</f>
        <v>51.91792473178083</v>
      </c>
      <c r="V29" s="4" t="s">
        <v>5</v>
      </c>
      <c r="W29" s="9">
        <v>1681</v>
      </c>
      <c r="X29" s="12">
        <v>779.5</v>
      </c>
      <c r="Y29">
        <v>46.5</v>
      </c>
      <c r="Z29">
        <v>14.1</v>
      </c>
      <c r="AA29" t="s">
        <v>215</v>
      </c>
      <c r="AB29">
        <f t="shared" si="16"/>
        <v>1666.9</v>
      </c>
      <c r="AC29" s="5">
        <f t="shared" si="11"/>
        <v>733</v>
      </c>
      <c r="AD29">
        <f t="shared" si="18"/>
        <v>933.9000000000001</v>
      </c>
      <c r="AF29" s="9" t="s">
        <v>5</v>
      </c>
      <c r="AG29" s="5">
        <f>SUM(AD29)</f>
        <v>933.9000000000001</v>
      </c>
      <c r="AH29" s="5">
        <f>SUM(AC29:AC30)</f>
        <v>862.5</v>
      </c>
      <c r="AI29">
        <v>8</v>
      </c>
      <c r="AJ29">
        <v>8</v>
      </c>
      <c r="AK29">
        <v>8</v>
      </c>
      <c r="AL29">
        <v>8</v>
      </c>
      <c r="AM29" s="12">
        <f t="shared" si="12"/>
        <v>8</v>
      </c>
      <c r="AN29" s="12">
        <v>21</v>
      </c>
      <c r="AO29" s="12">
        <v>28</v>
      </c>
      <c r="AP29" s="9">
        <f t="shared" si="13"/>
        <v>4704</v>
      </c>
      <c r="AQ29" s="9">
        <f t="shared" si="14"/>
        <v>0.1833545918367347</v>
      </c>
      <c r="AR29" s="9"/>
    </row>
    <row r="30" spans="1:45" ht="12.75">
      <c r="A30" s="14" t="s">
        <v>6</v>
      </c>
      <c r="B30" s="14">
        <v>494.05</v>
      </c>
      <c r="C30" s="14"/>
      <c r="D30" s="14">
        <v>7.82</v>
      </c>
      <c r="E30" s="14">
        <v>23.9</v>
      </c>
      <c r="F30" s="14">
        <f t="shared" si="2"/>
        <v>470.15000000000003</v>
      </c>
      <c r="G30" s="14">
        <f t="shared" si="3"/>
        <v>-7.82</v>
      </c>
      <c r="H30">
        <v>278.18</v>
      </c>
      <c r="I30" s="14">
        <f t="shared" si="4"/>
        <v>477.97</v>
      </c>
      <c r="J30" s="14">
        <f t="shared" si="5"/>
        <v>-0.028111294845064347</v>
      </c>
      <c r="K30" s="14">
        <f t="shared" si="6"/>
        <v>-61.12148337595908</v>
      </c>
      <c r="L30" s="14">
        <f t="shared" si="7"/>
        <v>1.7182040405492847</v>
      </c>
      <c r="M30" s="14">
        <f t="shared" si="8"/>
        <v>-7.82E-06</v>
      </c>
      <c r="N30" s="14">
        <f t="shared" si="9"/>
        <v>0.00027818</v>
      </c>
      <c r="O30" s="14"/>
      <c r="P30" s="14"/>
      <c r="V30" s="2" t="s">
        <v>36</v>
      </c>
      <c r="W30" s="9">
        <v>532.37</v>
      </c>
      <c r="X30">
        <v>148.8</v>
      </c>
      <c r="Y30">
        <v>19.3</v>
      </c>
      <c r="Z30">
        <v>8.54</v>
      </c>
      <c r="AA30" t="s">
        <v>114</v>
      </c>
      <c r="AB30">
        <f t="shared" si="16"/>
        <v>523.83</v>
      </c>
      <c r="AC30" s="5">
        <f t="shared" si="11"/>
        <v>129.5</v>
      </c>
      <c r="AD30">
        <f t="shared" si="18"/>
        <v>394.33000000000004</v>
      </c>
      <c r="AF30" s="9" t="s">
        <v>6</v>
      </c>
      <c r="AG30" s="5">
        <f>SUM(AD30:AD31)</f>
        <v>2485.62</v>
      </c>
      <c r="AH30" s="5">
        <f>SUM(AC30:AC31)</f>
        <v>765.2099999999999</v>
      </c>
      <c r="AI30">
        <v>19.5</v>
      </c>
      <c r="AJ30">
        <v>19</v>
      </c>
      <c r="AK30">
        <v>19</v>
      </c>
      <c r="AL30">
        <v>19.5</v>
      </c>
      <c r="AM30" s="12">
        <f t="shared" si="12"/>
        <v>19.3</v>
      </c>
      <c r="AN30" s="12">
        <v>21</v>
      </c>
      <c r="AO30" s="12">
        <v>28</v>
      </c>
      <c r="AP30" s="9">
        <f t="shared" si="13"/>
        <v>11348.4</v>
      </c>
      <c r="AQ30" s="9">
        <f t="shared" si="14"/>
        <v>0.06742888865390716</v>
      </c>
      <c r="AR30" s="9"/>
      <c r="AS30" t="s">
        <v>265</v>
      </c>
    </row>
    <row r="31" spans="1:44" ht="12.75">
      <c r="A31" s="14"/>
      <c r="B31" s="14"/>
      <c r="C31" s="14"/>
      <c r="D31" s="14"/>
      <c r="E31" s="14"/>
      <c r="F31" s="14"/>
      <c r="G31" s="14"/>
      <c r="I31" s="14"/>
      <c r="J31" s="14"/>
      <c r="K31" s="14"/>
      <c r="L31" s="14"/>
      <c r="M31" s="14"/>
      <c r="N31" s="14"/>
      <c r="O31" s="14"/>
      <c r="P31" s="14"/>
      <c r="V31" s="3" t="s">
        <v>53</v>
      </c>
      <c r="W31" s="9">
        <v>2771.5</v>
      </c>
      <c r="X31">
        <v>676.91</v>
      </c>
      <c r="Y31">
        <v>41.2</v>
      </c>
      <c r="Z31">
        <v>44.5</v>
      </c>
      <c r="AA31" t="s">
        <v>115</v>
      </c>
      <c r="AB31">
        <f t="shared" si="16"/>
        <v>2727</v>
      </c>
      <c r="AC31" s="5">
        <f t="shared" si="11"/>
        <v>635.7099999999999</v>
      </c>
      <c r="AD31">
        <f t="shared" si="18"/>
        <v>2091.29</v>
      </c>
      <c r="AF31" s="9"/>
      <c r="AG31" s="5"/>
      <c r="AH31" s="5"/>
      <c r="AM31" s="12"/>
      <c r="AN31" s="12"/>
      <c r="AO31" s="12"/>
      <c r="AP31" s="9"/>
      <c r="AQ31" s="9"/>
      <c r="AR31" s="9"/>
    </row>
    <row r="32" spans="1:44" ht="12.75">
      <c r="A32" t="s">
        <v>7</v>
      </c>
      <c r="B32">
        <v>348.41</v>
      </c>
      <c r="C32">
        <v>308.79</v>
      </c>
      <c r="D32">
        <v>7.79</v>
      </c>
      <c r="E32">
        <v>8.92</v>
      </c>
      <c r="F32">
        <f t="shared" si="2"/>
        <v>339.49</v>
      </c>
      <c r="G32">
        <f t="shared" si="3"/>
        <v>301</v>
      </c>
      <c r="H32">
        <v>278.18</v>
      </c>
      <c r="I32">
        <f t="shared" si="4"/>
        <v>38.49000000000001</v>
      </c>
      <c r="J32">
        <f t="shared" si="5"/>
        <v>1.0820332159033719</v>
      </c>
      <c r="K32">
        <f t="shared" si="6"/>
        <v>0.12787375415282395</v>
      </c>
      <c r="L32">
        <f t="shared" si="7"/>
        <v>0.13836364943561727</v>
      </c>
      <c r="M32">
        <f t="shared" si="8"/>
        <v>0.000301</v>
      </c>
      <c r="N32">
        <f t="shared" si="9"/>
        <v>0.00027818</v>
      </c>
      <c r="O32">
        <f t="shared" si="10"/>
        <v>1.0820332159033719</v>
      </c>
      <c r="P32">
        <f>(1-O32/2.65)*100</f>
        <v>59.1685578904388</v>
      </c>
      <c r="V32" s="24" t="s">
        <v>7</v>
      </c>
      <c r="W32">
        <v>552.73</v>
      </c>
      <c r="X32">
        <v>419.4</v>
      </c>
      <c r="Y32">
        <v>42.8</v>
      </c>
      <c r="Z32">
        <v>13.05</v>
      </c>
      <c r="AA32" t="s">
        <v>116</v>
      </c>
      <c r="AB32">
        <f t="shared" si="16"/>
        <v>539.6800000000001</v>
      </c>
      <c r="AC32" s="5">
        <f t="shared" si="11"/>
        <v>376.59999999999997</v>
      </c>
      <c r="AD32">
        <f t="shared" si="18"/>
        <v>163.0800000000001</v>
      </c>
      <c r="AF32" s="9" t="s">
        <v>7</v>
      </c>
      <c r="AG32" s="5">
        <f>SUM(AD32)</f>
        <v>163.0800000000001</v>
      </c>
      <c r="AH32" s="5">
        <f>SUM(AC32)</f>
        <v>376.59999999999997</v>
      </c>
      <c r="AI32">
        <v>4</v>
      </c>
      <c r="AJ32">
        <v>4</v>
      </c>
      <c r="AK32">
        <v>5.5</v>
      </c>
      <c r="AL32">
        <v>5</v>
      </c>
      <c r="AM32" s="12">
        <f t="shared" si="12"/>
        <v>4.5</v>
      </c>
      <c r="AN32" s="12">
        <v>21</v>
      </c>
      <c r="AO32" s="12">
        <v>28</v>
      </c>
      <c r="AP32" s="9">
        <f t="shared" si="13"/>
        <v>2646</v>
      </c>
      <c r="AQ32" s="9">
        <f t="shared" si="14"/>
        <v>0.1423280423280423</v>
      </c>
      <c r="AR32" s="9"/>
    </row>
    <row r="33" spans="1:44" ht="12.75">
      <c r="A33" t="s">
        <v>8</v>
      </c>
      <c r="B33">
        <v>248.49</v>
      </c>
      <c r="C33">
        <v>224.69</v>
      </c>
      <c r="D33">
        <v>8.07</v>
      </c>
      <c r="E33">
        <v>9.02</v>
      </c>
      <c r="F33">
        <f t="shared" si="2"/>
        <v>239.47</v>
      </c>
      <c r="G33">
        <f t="shared" si="3"/>
        <v>216.62</v>
      </c>
      <c r="H33">
        <v>278.18</v>
      </c>
      <c r="I33">
        <f t="shared" si="4"/>
        <v>22.849999999999994</v>
      </c>
      <c r="J33">
        <f t="shared" si="5"/>
        <v>0.7787044359767057</v>
      </c>
      <c r="K33">
        <f t="shared" si="6"/>
        <v>0.10548425814790875</v>
      </c>
      <c r="L33">
        <f t="shared" si="7"/>
        <v>0.0821410597454885</v>
      </c>
      <c r="M33">
        <f t="shared" si="8"/>
        <v>0.00021662</v>
      </c>
      <c r="N33">
        <f t="shared" si="9"/>
        <v>0.00027818</v>
      </c>
      <c r="O33">
        <f t="shared" si="10"/>
        <v>0.7787044359767057</v>
      </c>
      <c r="P33">
        <f>(1-O33/2.65)*100</f>
        <v>70.61492694427525</v>
      </c>
      <c r="V33" s="24" t="s">
        <v>8</v>
      </c>
      <c r="W33">
        <v>531.23</v>
      </c>
      <c r="X33">
        <v>401</v>
      </c>
      <c r="Y33">
        <v>46.7</v>
      </c>
      <c r="Z33">
        <v>13.7</v>
      </c>
      <c r="AA33" t="s">
        <v>216</v>
      </c>
      <c r="AB33">
        <f t="shared" si="16"/>
        <v>517.53</v>
      </c>
      <c r="AC33" s="5">
        <f t="shared" si="11"/>
        <v>354.3</v>
      </c>
      <c r="AD33">
        <f t="shared" si="18"/>
        <v>163.22999999999996</v>
      </c>
      <c r="AF33" s="9" t="s">
        <v>8</v>
      </c>
      <c r="AG33" s="5">
        <f>SUM(AD33)</f>
        <v>163.22999999999996</v>
      </c>
      <c r="AH33" s="5">
        <f>SUM(AC33)</f>
        <v>354.3</v>
      </c>
      <c r="AI33">
        <v>8</v>
      </c>
      <c r="AJ33">
        <v>5</v>
      </c>
      <c r="AK33">
        <v>7</v>
      </c>
      <c r="AL33">
        <v>8</v>
      </c>
      <c r="AM33" s="12">
        <f t="shared" si="12"/>
        <v>7.2</v>
      </c>
      <c r="AN33" s="12">
        <v>21</v>
      </c>
      <c r="AO33" s="12">
        <v>28</v>
      </c>
      <c r="AP33" s="9">
        <f t="shared" si="13"/>
        <v>4233.6</v>
      </c>
      <c r="AQ33" s="9">
        <f t="shared" si="14"/>
        <v>0.08368764172335601</v>
      </c>
      <c r="AR33" s="9"/>
    </row>
    <row r="34" spans="1:44" ht="12.75">
      <c r="A34" t="s">
        <v>9</v>
      </c>
      <c r="B34">
        <v>318.45</v>
      </c>
      <c r="C34">
        <v>295.4</v>
      </c>
      <c r="D34">
        <v>8.24</v>
      </c>
      <c r="E34">
        <v>13.79</v>
      </c>
      <c r="F34">
        <f t="shared" si="2"/>
        <v>304.65999999999997</v>
      </c>
      <c r="G34">
        <f t="shared" si="3"/>
        <v>287.15999999999997</v>
      </c>
      <c r="H34">
        <v>278.18</v>
      </c>
      <c r="I34">
        <f t="shared" si="4"/>
        <v>17.5</v>
      </c>
      <c r="J34">
        <f t="shared" si="5"/>
        <v>1.03228125674024</v>
      </c>
      <c r="K34">
        <f t="shared" si="6"/>
        <v>0.06094163532525422</v>
      </c>
      <c r="L34">
        <f t="shared" si="7"/>
        <v>0.06290890790135883</v>
      </c>
      <c r="M34">
        <f t="shared" si="8"/>
        <v>0.00028715999999999995</v>
      </c>
      <c r="N34">
        <f t="shared" si="9"/>
        <v>0.00027818</v>
      </c>
      <c r="O34">
        <f t="shared" si="10"/>
        <v>1.03228125674024</v>
      </c>
      <c r="P34">
        <f>(1-O34/2.65)*100</f>
        <v>61.04599031168906</v>
      </c>
      <c r="V34" s="24" t="s">
        <v>9</v>
      </c>
      <c r="W34">
        <v>374.3</v>
      </c>
      <c r="X34">
        <v>194.9</v>
      </c>
      <c r="Y34">
        <v>46.7</v>
      </c>
      <c r="Z34">
        <v>14.3</v>
      </c>
      <c r="AA34" t="s">
        <v>217</v>
      </c>
      <c r="AB34">
        <f t="shared" si="16"/>
        <v>360</v>
      </c>
      <c r="AC34" s="5">
        <f t="shared" si="11"/>
        <v>148.2</v>
      </c>
      <c r="AD34">
        <f t="shared" si="18"/>
        <v>211.8</v>
      </c>
      <c r="AF34" s="9" t="s">
        <v>9</v>
      </c>
      <c r="AG34" s="5">
        <f>SUM(AD34)</f>
        <v>211.8</v>
      </c>
      <c r="AH34" s="5">
        <f>SUM(AC34)</f>
        <v>148.2</v>
      </c>
      <c r="AI34">
        <v>13</v>
      </c>
      <c r="AJ34">
        <v>13</v>
      </c>
      <c r="AK34">
        <v>16</v>
      </c>
      <c r="AL34">
        <v>19</v>
      </c>
      <c r="AM34" s="12">
        <f t="shared" si="12"/>
        <v>14.8</v>
      </c>
      <c r="AN34" s="12">
        <v>21</v>
      </c>
      <c r="AO34" s="12">
        <v>28</v>
      </c>
      <c r="AP34" s="9">
        <f t="shared" si="13"/>
        <v>8702.4</v>
      </c>
      <c r="AQ34" s="9">
        <f t="shared" si="14"/>
        <v>0.017029784886927742</v>
      </c>
      <c r="AR34" s="9"/>
    </row>
    <row r="35" spans="1:44" ht="12.75">
      <c r="A35" t="s">
        <v>10</v>
      </c>
      <c r="B35">
        <v>274.5</v>
      </c>
      <c r="C35">
        <v>219.83</v>
      </c>
      <c r="D35">
        <v>8.22</v>
      </c>
      <c r="E35">
        <v>7.68</v>
      </c>
      <c r="F35">
        <f t="shared" si="2"/>
        <v>266.82</v>
      </c>
      <c r="G35">
        <f t="shared" si="3"/>
        <v>211.61</v>
      </c>
      <c r="H35">
        <v>278.18</v>
      </c>
      <c r="I35">
        <f t="shared" si="4"/>
        <v>55.20999999999998</v>
      </c>
      <c r="J35">
        <f t="shared" si="5"/>
        <v>0.760694514343231</v>
      </c>
      <c r="K35">
        <f t="shared" si="6"/>
        <v>0.26090449411653505</v>
      </c>
      <c r="L35">
        <f t="shared" si="7"/>
        <v>0.198468617441944</v>
      </c>
      <c r="M35">
        <f t="shared" si="8"/>
        <v>0.00021161000000000002</v>
      </c>
      <c r="N35">
        <f t="shared" si="9"/>
        <v>0.00027818</v>
      </c>
      <c r="O35">
        <f t="shared" si="10"/>
        <v>0.7606945143432311</v>
      </c>
      <c r="P35">
        <f>(1-O35/2.65)*100</f>
        <v>71.29454662855733</v>
      </c>
      <c r="V35" s="2" t="s">
        <v>59</v>
      </c>
      <c r="W35">
        <v>867</v>
      </c>
      <c r="X35">
        <v>399.5</v>
      </c>
      <c r="Y35">
        <v>46.9</v>
      </c>
      <c r="Z35">
        <v>8.1</v>
      </c>
      <c r="AA35" t="s">
        <v>218</v>
      </c>
      <c r="AB35">
        <f t="shared" si="16"/>
        <v>858.9</v>
      </c>
      <c r="AC35" s="5">
        <f t="shared" si="11"/>
        <v>352.6</v>
      </c>
      <c r="AD35">
        <f t="shared" si="18"/>
        <v>506.29999999999995</v>
      </c>
      <c r="AF35" s="9" t="s">
        <v>10</v>
      </c>
      <c r="AG35" s="5">
        <f>SUM(AD35:AD36)</f>
        <v>828.66</v>
      </c>
      <c r="AH35" s="5">
        <f>SUM(AC35:AC36)</f>
        <v>634.1</v>
      </c>
      <c r="AI35">
        <v>7.5</v>
      </c>
      <c r="AJ35">
        <v>11.5</v>
      </c>
      <c r="AK35">
        <v>10</v>
      </c>
      <c r="AL35">
        <v>8</v>
      </c>
      <c r="AM35" s="12">
        <f t="shared" si="12"/>
        <v>8.9</v>
      </c>
      <c r="AN35" s="12">
        <v>21</v>
      </c>
      <c r="AO35" s="12">
        <v>28</v>
      </c>
      <c r="AP35" s="9">
        <f t="shared" si="13"/>
        <v>5233.2</v>
      </c>
      <c r="AQ35" s="9">
        <f t="shared" si="14"/>
        <v>0.12116869219597952</v>
      </c>
      <c r="AR35" s="9"/>
    </row>
    <row r="36" spans="22:44" ht="12.75">
      <c r="V36" s="7" t="s">
        <v>58</v>
      </c>
      <c r="W36" s="5">
        <v>618.46</v>
      </c>
      <c r="X36" s="5">
        <v>328.2</v>
      </c>
      <c r="Y36" s="5">
        <v>46.7</v>
      </c>
      <c r="Z36" s="5">
        <v>14.6</v>
      </c>
      <c r="AA36" s="5"/>
      <c r="AB36" s="5">
        <f>(W36-Z36)</f>
        <v>603.86</v>
      </c>
      <c r="AC36" s="5">
        <f>(X36-Y36)</f>
        <v>281.5</v>
      </c>
      <c r="AD36" s="5">
        <f t="shared" si="18"/>
        <v>322.36</v>
      </c>
      <c r="AE36" s="5"/>
      <c r="AF36" s="12"/>
      <c r="AG36" s="5"/>
      <c r="AH36" s="5"/>
      <c r="AM36" s="12"/>
      <c r="AN36" s="12"/>
      <c r="AO36" s="12"/>
      <c r="AP36" s="9"/>
      <c r="AQ36" s="9"/>
      <c r="AR36" s="9"/>
    </row>
    <row r="37" spans="1:44" ht="12.75">
      <c r="A37" t="s">
        <v>11</v>
      </c>
      <c r="B37">
        <v>359.69</v>
      </c>
      <c r="C37">
        <v>295.26</v>
      </c>
      <c r="D37">
        <v>7.71</v>
      </c>
      <c r="E37">
        <v>8.8</v>
      </c>
      <c r="F37">
        <f t="shared" si="2"/>
        <v>350.89</v>
      </c>
      <c r="G37">
        <f t="shared" si="3"/>
        <v>287.55</v>
      </c>
      <c r="H37">
        <v>278.18</v>
      </c>
      <c r="I37">
        <f t="shared" si="4"/>
        <v>63.339999999999975</v>
      </c>
      <c r="J37">
        <f t="shared" si="5"/>
        <v>1.0336832266877563</v>
      </c>
      <c r="K37">
        <f t="shared" si="6"/>
        <v>0.22027473482872534</v>
      </c>
      <c r="L37">
        <f t="shared" si="7"/>
        <v>0.2276942986555467</v>
      </c>
      <c r="M37">
        <f t="shared" si="8"/>
        <v>0.00028755</v>
      </c>
      <c r="N37">
        <f t="shared" si="9"/>
        <v>0.00027818</v>
      </c>
      <c r="O37">
        <f t="shared" si="10"/>
        <v>1.0336832266877563</v>
      </c>
      <c r="P37">
        <f>(1-O37/2.65)*100</f>
        <v>60.99308578536768</v>
      </c>
      <c r="V37" s="26" t="s">
        <v>11</v>
      </c>
      <c r="W37" s="5">
        <v>689.7</v>
      </c>
      <c r="X37" s="12">
        <v>552.7</v>
      </c>
      <c r="Y37" s="5">
        <v>42.8</v>
      </c>
      <c r="Z37" s="5">
        <v>13.05</v>
      </c>
      <c r="AA37" s="5"/>
      <c r="AB37" s="5">
        <f t="shared" si="16"/>
        <v>676.6500000000001</v>
      </c>
      <c r="AC37" s="5">
        <f t="shared" si="11"/>
        <v>509.90000000000003</v>
      </c>
      <c r="AD37" s="5">
        <f t="shared" si="18"/>
        <v>166.75000000000006</v>
      </c>
      <c r="AE37" s="5"/>
      <c r="AF37" s="12" t="s">
        <v>11</v>
      </c>
      <c r="AG37" s="5">
        <f aca="true" t="shared" si="19" ref="AG37:AG42">SUM(AD37)</f>
        <v>166.75000000000006</v>
      </c>
      <c r="AH37" s="5">
        <f aca="true" t="shared" si="20" ref="AH37:AH42">SUM(AG37)</f>
        <v>166.75000000000006</v>
      </c>
      <c r="AI37">
        <v>11</v>
      </c>
      <c r="AJ37">
        <v>11</v>
      </c>
      <c r="AK37">
        <v>13</v>
      </c>
      <c r="AL37">
        <v>11</v>
      </c>
      <c r="AM37" s="12">
        <f t="shared" si="12"/>
        <v>11.4</v>
      </c>
      <c r="AN37" s="12">
        <v>21</v>
      </c>
      <c r="AO37" s="12">
        <v>28</v>
      </c>
      <c r="AP37" s="9">
        <f t="shared" si="13"/>
        <v>6703.2</v>
      </c>
      <c r="AQ37" s="9">
        <f t="shared" si="14"/>
        <v>0.024876178541592086</v>
      </c>
      <c r="AR37" s="9"/>
    </row>
    <row r="38" spans="22:44" ht="12.75">
      <c r="V38" s="24" t="s">
        <v>12</v>
      </c>
      <c r="W38">
        <v>734.51</v>
      </c>
      <c r="X38" s="5">
        <v>237.6</v>
      </c>
      <c r="Y38">
        <v>46.4</v>
      </c>
      <c r="Z38">
        <v>12.9</v>
      </c>
      <c r="AA38" t="s">
        <v>219</v>
      </c>
      <c r="AB38">
        <f t="shared" si="16"/>
        <v>721.61</v>
      </c>
      <c r="AC38" s="5">
        <f t="shared" si="11"/>
        <v>191.2</v>
      </c>
      <c r="AD38">
        <f t="shared" si="18"/>
        <v>530.4100000000001</v>
      </c>
      <c r="AF38" s="9" t="s">
        <v>12</v>
      </c>
      <c r="AG38" s="5">
        <f t="shared" si="19"/>
        <v>530.4100000000001</v>
      </c>
      <c r="AH38" s="5">
        <f t="shared" si="20"/>
        <v>530.4100000000001</v>
      </c>
      <c r="AI38">
        <v>16</v>
      </c>
      <c r="AJ38">
        <v>14</v>
      </c>
      <c r="AK38">
        <v>15</v>
      </c>
      <c r="AL38">
        <v>16</v>
      </c>
      <c r="AM38" s="12">
        <f t="shared" si="12"/>
        <v>15.4</v>
      </c>
      <c r="AN38" s="12">
        <v>21</v>
      </c>
      <c r="AO38" s="12">
        <v>28</v>
      </c>
      <c r="AP38" s="9">
        <f t="shared" si="13"/>
        <v>9055.2</v>
      </c>
      <c r="AQ38" s="9">
        <f t="shared" si="14"/>
        <v>0.058575183320081284</v>
      </c>
      <c r="AR38" s="9"/>
    </row>
    <row r="39" spans="1:44" ht="12.75">
      <c r="A39" t="s">
        <v>12</v>
      </c>
      <c r="B39">
        <v>348.76</v>
      </c>
      <c r="C39">
        <v>295.38</v>
      </c>
      <c r="D39">
        <v>8.06</v>
      </c>
      <c r="E39">
        <v>9.33</v>
      </c>
      <c r="F39">
        <f t="shared" si="2"/>
        <v>339.43</v>
      </c>
      <c r="G39">
        <f t="shared" si="3"/>
        <v>287.32</v>
      </c>
      <c r="H39">
        <v>278.18</v>
      </c>
      <c r="I39">
        <f t="shared" si="4"/>
        <v>52.110000000000014</v>
      </c>
      <c r="J39">
        <f t="shared" si="5"/>
        <v>1.0328564238981954</v>
      </c>
      <c r="K39">
        <f t="shared" si="6"/>
        <v>0.18136572462759298</v>
      </c>
      <c r="L39">
        <f t="shared" si="7"/>
        <v>0.18732475375656057</v>
      </c>
      <c r="M39">
        <f t="shared" si="8"/>
        <v>0.00028732</v>
      </c>
      <c r="N39">
        <f t="shared" si="9"/>
        <v>0.00027818</v>
      </c>
      <c r="O39">
        <f t="shared" si="10"/>
        <v>1.0328564238981954</v>
      </c>
      <c r="P39">
        <f>(1-O39/2.65)*100</f>
        <v>61.02428589063413</v>
      </c>
      <c r="V39" s="24" t="s">
        <v>13</v>
      </c>
      <c r="W39">
        <v>227.91</v>
      </c>
      <c r="X39" s="5">
        <v>225.4</v>
      </c>
      <c r="Y39">
        <v>46.8</v>
      </c>
      <c r="Z39">
        <v>13.9</v>
      </c>
      <c r="AA39" t="s">
        <v>220</v>
      </c>
      <c r="AB39">
        <f t="shared" si="16"/>
        <v>214.01</v>
      </c>
      <c r="AC39" s="5">
        <f t="shared" si="11"/>
        <v>178.60000000000002</v>
      </c>
      <c r="AD39">
        <f t="shared" si="18"/>
        <v>35.40999999999997</v>
      </c>
      <c r="AF39" s="9" t="s">
        <v>13</v>
      </c>
      <c r="AG39" s="5">
        <f t="shared" si="19"/>
        <v>35.40999999999997</v>
      </c>
      <c r="AH39" s="5">
        <f t="shared" si="20"/>
        <v>35.40999999999997</v>
      </c>
      <c r="AI39">
        <v>7</v>
      </c>
      <c r="AJ39">
        <v>4</v>
      </c>
      <c r="AK39">
        <v>3</v>
      </c>
      <c r="AL39">
        <v>4</v>
      </c>
      <c r="AM39" s="12">
        <f t="shared" si="12"/>
        <v>5</v>
      </c>
      <c r="AN39" s="12">
        <v>21</v>
      </c>
      <c r="AO39" s="12">
        <v>28</v>
      </c>
      <c r="AP39" s="9">
        <f t="shared" si="13"/>
        <v>2940</v>
      </c>
      <c r="AQ39" s="9">
        <f t="shared" si="14"/>
        <v>0.012044217687074818</v>
      </c>
      <c r="AR39" s="9"/>
    </row>
    <row r="40" spans="1:44" ht="12.75">
      <c r="A40" t="s">
        <v>13</v>
      </c>
      <c r="B40">
        <v>328.58</v>
      </c>
      <c r="C40">
        <v>304.27</v>
      </c>
      <c r="D40">
        <v>7.72</v>
      </c>
      <c r="E40">
        <v>9.62</v>
      </c>
      <c r="F40">
        <f t="shared" si="2"/>
        <v>318.96</v>
      </c>
      <c r="G40">
        <f t="shared" si="3"/>
        <v>296.54999999999995</v>
      </c>
      <c r="H40">
        <v>278.18</v>
      </c>
      <c r="I40">
        <f t="shared" si="4"/>
        <v>22.410000000000025</v>
      </c>
      <c r="J40">
        <f t="shared" si="5"/>
        <v>1.0660363793227405</v>
      </c>
      <c r="K40">
        <f t="shared" si="6"/>
        <v>0.0755690440060699</v>
      </c>
      <c r="L40">
        <f t="shared" si="7"/>
        <v>0.0805593500611116</v>
      </c>
      <c r="M40">
        <f t="shared" si="8"/>
        <v>0.00029654999999999997</v>
      </c>
      <c r="N40">
        <f t="shared" si="9"/>
        <v>0.00027818</v>
      </c>
      <c r="O40">
        <f t="shared" si="10"/>
        <v>1.0660363793227405</v>
      </c>
      <c r="P40">
        <f>(1-O40/2.65)*100</f>
        <v>59.77221210102866</v>
      </c>
      <c r="V40" s="24" t="s">
        <v>14</v>
      </c>
      <c r="W40">
        <v>368.95</v>
      </c>
      <c r="X40">
        <v>334.3</v>
      </c>
      <c r="Y40">
        <v>46.8</v>
      </c>
      <c r="Z40">
        <v>12.7</v>
      </c>
      <c r="AA40" t="s">
        <v>107</v>
      </c>
      <c r="AB40">
        <f t="shared" si="16"/>
        <v>356.25</v>
      </c>
      <c r="AC40" s="5">
        <f t="shared" si="11"/>
        <v>287.5</v>
      </c>
      <c r="AD40">
        <f t="shared" si="18"/>
        <v>68.75</v>
      </c>
      <c r="AF40" s="9" t="s">
        <v>14</v>
      </c>
      <c r="AG40" s="5">
        <f t="shared" si="19"/>
        <v>68.75</v>
      </c>
      <c r="AH40" s="5">
        <f t="shared" si="20"/>
        <v>68.75</v>
      </c>
      <c r="AI40">
        <v>6</v>
      </c>
      <c r="AJ40">
        <v>5</v>
      </c>
      <c r="AK40">
        <v>7</v>
      </c>
      <c r="AL40">
        <v>5</v>
      </c>
      <c r="AM40" s="12">
        <f t="shared" si="12"/>
        <v>5.8</v>
      </c>
      <c r="AN40" s="12">
        <v>21</v>
      </c>
      <c r="AO40" s="12">
        <v>28</v>
      </c>
      <c r="AP40" s="9">
        <f t="shared" si="13"/>
        <v>3410.4</v>
      </c>
      <c r="AQ40" s="9">
        <f t="shared" si="14"/>
        <v>0.020158925639221205</v>
      </c>
      <c r="AR40" s="9"/>
    </row>
    <row r="41" spans="1:44" ht="12.75">
      <c r="A41" t="s">
        <v>14</v>
      </c>
      <c r="B41">
        <v>321.58</v>
      </c>
      <c r="C41">
        <v>307.24</v>
      </c>
      <c r="D41">
        <v>7.89</v>
      </c>
      <c r="E41">
        <v>8.85</v>
      </c>
      <c r="F41">
        <f t="shared" si="2"/>
        <v>312.72999999999996</v>
      </c>
      <c r="G41">
        <f t="shared" si="3"/>
        <v>299.35</v>
      </c>
      <c r="H41">
        <v>278.18</v>
      </c>
      <c r="I41">
        <f t="shared" si="4"/>
        <v>13.379999999999939</v>
      </c>
      <c r="J41">
        <f t="shared" si="5"/>
        <v>1.0761018045869581</v>
      </c>
      <c r="K41">
        <f t="shared" si="6"/>
        <v>0.04469684316018018</v>
      </c>
      <c r="L41">
        <f t="shared" si="7"/>
        <v>0.04809835358401013</v>
      </c>
      <c r="M41">
        <f t="shared" si="8"/>
        <v>0.00029935000000000004</v>
      </c>
      <c r="N41">
        <f t="shared" si="9"/>
        <v>0.00027818</v>
      </c>
      <c r="O41">
        <f t="shared" si="10"/>
        <v>1.0761018045869581</v>
      </c>
      <c r="P41">
        <f>(1-O41/2.65)*100</f>
        <v>59.39238473256761</v>
      </c>
      <c r="V41" s="24" t="s">
        <v>15</v>
      </c>
      <c r="W41">
        <v>325.67</v>
      </c>
      <c r="X41">
        <v>300.5</v>
      </c>
      <c r="Y41">
        <v>46.9</v>
      </c>
      <c r="Z41">
        <v>13</v>
      </c>
      <c r="AA41" t="s">
        <v>221</v>
      </c>
      <c r="AB41">
        <f t="shared" si="16"/>
        <v>312.67</v>
      </c>
      <c r="AC41" s="5">
        <f t="shared" si="11"/>
        <v>253.6</v>
      </c>
      <c r="AD41">
        <f t="shared" si="18"/>
        <v>59.07000000000002</v>
      </c>
      <c r="AF41" s="9" t="s">
        <v>15</v>
      </c>
      <c r="AG41" s="5">
        <f t="shared" si="19"/>
        <v>59.07000000000002</v>
      </c>
      <c r="AH41" s="5">
        <f t="shared" si="20"/>
        <v>59.07000000000002</v>
      </c>
      <c r="AI41">
        <v>8</v>
      </c>
      <c r="AJ41">
        <v>6</v>
      </c>
      <c r="AK41">
        <v>7</v>
      </c>
      <c r="AL41">
        <v>7</v>
      </c>
      <c r="AM41" s="12">
        <f t="shared" si="12"/>
        <v>7.2</v>
      </c>
      <c r="AN41" s="12">
        <v>21</v>
      </c>
      <c r="AO41" s="12">
        <v>28</v>
      </c>
      <c r="AP41" s="9">
        <f t="shared" si="13"/>
        <v>4233.6</v>
      </c>
      <c r="AQ41" s="9">
        <f t="shared" si="14"/>
        <v>0.013952664399092974</v>
      </c>
      <c r="AR41" s="9"/>
    </row>
    <row r="42" spans="1:45" ht="12.75">
      <c r="A42" t="s">
        <v>15</v>
      </c>
      <c r="B42">
        <v>344.19</v>
      </c>
      <c r="C42">
        <v>326.13</v>
      </c>
      <c r="D42">
        <v>8.02</v>
      </c>
      <c r="E42">
        <v>8.5</v>
      </c>
      <c r="F42">
        <f t="shared" si="2"/>
        <v>335.69</v>
      </c>
      <c r="G42">
        <f t="shared" si="3"/>
        <v>318.11</v>
      </c>
      <c r="H42">
        <v>278.18</v>
      </c>
      <c r="I42">
        <f t="shared" si="4"/>
        <v>17.579999999999984</v>
      </c>
      <c r="J42">
        <f t="shared" si="5"/>
        <v>1.1435401538572147</v>
      </c>
      <c r="K42">
        <f t="shared" si="6"/>
        <v>0.055263902423689865</v>
      </c>
      <c r="L42">
        <f t="shared" si="7"/>
        <v>0.06319649148033642</v>
      </c>
      <c r="M42">
        <f t="shared" si="8"/>
        <v>0.00031811000000000003</v>
      </c>
      <c r="N42">
        <f t="shared" si="9"/>
        <v>0.00027818</v>
      </c>
      <c r="O42">
        <f t="shared" si="10"/>
        <v>1.143540153857215</v>
      </c>
      <c r="P42">
        <f>(1-O42/2.65)*100</f>
        <v>56.84754136387868</v>
      </c>
      <c r="V42" s="29" t="s">
        <v>61</v>
      </c>
      <c r="W42">
        <v>1149.75</v>
      </c>
      <c r="X42">
        <v>483.2</v>
      </c>
      <c r="Y42">
        <v>46.9</v>
      </c>
      <c r="Z42">
        <v>14.4</v>
      </c>
      <c r="AA42" t="s">
        <v>222</v>
      </c>
      <c r="AB42">
        <f t="shared" si="16"/>
        <v>1135.35</v>
      </c>
      <c r="AC42" s="5">
        <f t="shared" si="11"/>
        <v>436.3</v>
      </c>
      <c r="AD42">
        <f t="shared" si="18"/>
        <v>699.05</v>
      </c>
      <c r="AF42" s="9" t="s">
        <v>61</v>
      </c>
      <c r="AG42" s="5">
        <f t="shared" si="19"/>
        <v>699.05</v>
      </c>
      <c r="AH42" s="5">
        <f t="shared" si="20"/>
        <v>699.05</v>
      </c>
      <c r="AM42" s="12"/>
      <c r="AN42" s="12"/>
      <c r="AO42" s="12"/>
      <c r="AP42" s="9"/>
      <c r="AQ42" s="9"/>
      <c r="AR42" s="9"/>
      <c r="AS42" t="s">
        <v>267</v>
      </c>
    </row>
    <row r="43" spans="22:44" ht="12.75">
      <c r="V43" s="24" t="s">
        <v>17</v>
      </c>
      <c r="W43" t="s">
        <v>23</v>
      </c>
      <c r="X43" t="s">
        <v>24</v>
      </c>
      <c r="Y43" t="s">
        <v>25</v>
      </c>
      <c r="Z43" t="s">
        <v>26</v>
      </c>
      <c r="AB43" t="s">
        <v>86</v>
      </c>
      <c r="AC43" s="5" t="s">
        <v>87</v>
      </c>
      <c r="AD43" t="s">
        <v>88</v>
      </c>
      <c r="AF43" s="9" t="s">
        <v>17</v>
      </c>
      <c r="AG43" t="s">
        <v>237</v>
      </c>
      <c r="AH43" t="s">
        <v>247</v>
      </c>
      <c r="AI43" t="s">
        <v>241</v>
      </c>
      <c r="AJ43" t="s">
        <v>242</v>
      </c>
      <c r="AK43" t="s">
        <v>243</v>
      </c>
      <c r="AL43" t="s">
        <v>244</v>
      </c>
      <c r="AM43" s="12"/>
      <c r="AN43" s="12"/>
      <c r="AO43" s="12"/>
      <c r="AP43" s="9"/>
      <c r="AQ43" s="9"/>
      <c r="AR43" s="9"/>
    </row>
    <row r="44" spans="1:44" ht="12.75">
      <c r="A44" t="s">
        <v>17</v>
      </c>
      <c r="B44" t="s">
        <v>92</v>
      </c>
      <c r="C44" t="s">
        <v>91</v>
      </c>
      <c r="D44" t="s">
        <v>90</v>
      </c>
      <c r="E44" t="s">
        <v>89</v>
      </c>
      <c r="F44" t="s">
        <v>95</v>
      </c>
      <c r="G44" t="s">
        <v>96</v>
      </c>
      <c r="H44" t="s">
        <v>228</v>
      </c>
      <c r="I44" t="s">
        <v>88</v>
      </c>
      <c r="J44" t="s">
        <v>226</v>
      </c>
      <c r="K44" t="s">
        <v>93</v>
      </c>
      <c r="L44" t="s">
        <v>94</v>
      </c>
      <c r="M44" t="s">
        <v>224</v>
      </c>
      <c r="N44" t="s">
        <v>223</v>
      </c>
      <c r="O44" t="s">
        <v>225</v>
      </c>
      <c r="P44" t="s">
        <v>227</v>
      </c>
      <c r="V44" s="24" t="s">
        <v>1</v>
      </c>
      <c r="W44">
        <v>212.52</v>
      </c>
      <c r="X44">
        <v>140.2</v>
      </c>
      <c r="Y44">
        <v>14.39</v>
      </c>
      <c r="Z44">
        <v>15</v>
      </c>
      <c r="AB44">
        <f t="shared" si="16"/>
        <v>197.52</v>
      </c>
      <c r="AC44" s="5">
        <f t="shared" si="11"/>
        <v>125.80999999999999</v>
      </c>
      <c r="AD44">
        <f aca="true" t="shared" si="21" ref="AD44:AD63">(AB44-AC44)</f>
        <v>71.71000000000002</v>
      </c>
      <c r="AF44" s="9" t="s">
        <v>1</v>
      </c>
      <c r="AG44">
        <v>71.71</v>
      </c>
      <c r="AH44">
        <f>(AC44)</f>
        <v>125.80999999999999</v>
      </c>
      <c r="AI44">
        <v>2</v>
      </c>
      <c r="AJ44">
        <v>2</v>
      </c>
      <c r="AK44">
        <v>2</v>
      </c>
      <c r="AL44">
        <v>2</v>
      </c>
      <c r="AM44" s="12">
        <f t="shared" si="12"/>
        <v>2</v>
      </c>
      <c r="AN44" s="12">
        <v>21</v>
      </c>
      <c r="AO44" s="12">
        <v>28</v>
      </c>
      <c r="AP44" s="9">
        <f t="shared" si="13"/>
        <v>1176</v>
      </c>
      <c r="AQ44" s="9">
        <f t="shared" si="14"/>
        <v>0.10698129251700679</v>
      </c>
      <c r="AR44" s="9"/>
    </row>
    <row r="45" spans="1:44" ht="12.75">
      <c r="A45" t="s">
        <v>1</v>
      </c>
      <c r="B45">
        <v>407</v>
      </c>
      <c r="C45">
        <v>386.84</v>
      </c>
      <c r="D45">
        <v>7.46</v>
      </c>
      <c r="E45">
        <v>7.62</v>
      </c>
      <c r="F45">
        <f t="shared" si="2"/>
        <v>399.38</v>
      </c>
      <c r="G45">
        <f t="shared" si="3"/>
        <v>379.38</v>
      </c>
      <c r="H45">
        <v>278.18</v>
      </c>
      <c r="I45">
        <f t="shared" si="4"/>
        <v>20</v>
      </c>
      <c r="J45">
        <f t="shared" si="5"/>
        <v>1.363793227406715</v>
      </c>
      <c r="K45">
        <f t="shared" si="6"/>
        <v>0.05271759186040382</v>
      </c>
      <c r="L45">
        <f t="shared" si="7"/>
        <v>0.07189589474441009</v>
      </c>
      <c r="M45">
        <f t="shared" si="8"/>
        <v>0.00037938</v>
      </c>
      <c r="N45">
        <f t="shared" si="9"/>
        <v>0.00027818</v>
      </c>
      <c r="O45">
        <f t="shared" si="10"/>
        <v>1.363793227406715</v>
      </c>
      <c r="P45">
        <f>(1-O45/2.65)*100</f>
        <v>48.53610462616169</v>
      </c>
      <c r="V45" s="24" t="s">
        <v>2</v>
      </c>
      <c r="W45">
        <v>539.7</v>
      </c>
      <c r="X45">
        <v>313.1</v>
      </c>
      <c r="Y45">
        <v>47.1</v>
      </c>
      <c r="Z45">
        <v>15.4</v>
      </c>
      <c r="AA45">
        <v>45</v>
      </c>
      <c r="AB45">
        <f t="shared" si="16"/>
        <v>524.3000000000001</v>
      </c>
      <c r="AC45" s="5">
        <f t="shared" si="11"/>
        <v>266</v>
      </c>
      <c r="AD45">
        <f t="shared" si="21"/>
        <v>258.30000000000007</v>
      </c>
      <c r="AF45" s="9" t="s">
        <v>2</v>
      </c>
      <c r="AG45">
        <v>258.3</v>
      </c>
      <c r="AH45">
        <f>(AC45)</f>
        <v>266</v>
      </c>
      <c r="AI45">
        <v>5</v>
      </c>
      <c r="AJ45">
        <v>4</v>
      </c>
      <c r="AK45">
        <v>4.75</v>
      </c>
      <c r="AL45">
        <v>3</v>
      </c>
      <c r="AM45" s="12">
        <f t="shared" si="12"/>
        <v>4.35</v>
      </c>
      <c r="AN45" s="12">
        <v>21</v>
      </c>
      <c r="AO45" s="12">
        <v>28</v>
      </c>
      <c r="AP45" s="9">
        <f t="shared" si="13"/>
        <v>2557.7999999999997</v>
      </c>
      <c r="AQ45" s="9">
        <f t="shared" si="14"/>
        <v>0.10399562123700055</v>
      </c>
      <c r="AR45" s="9"/>
    </row>
    <row r="46" spans="1:44" ht="12.75">
      <c r="A46" t="s">
        <v>2</v>
      </c>
      <c r="B46">
        <v>343.35</v>
      </c>
      <c r="C46">
        <v>316.97</v>
      </c>
      <c r="D46">
        <v>8.1</v>
      </c>
      <c r="E46">
        <v>7.65</v>
      </c>
      <c r="F46">
        <f t="shared" si="2"/>
        <v>335.70000000000005</v>
      </c>
      <c r="G46">
        <f t="shared" si="3"/>
        <v>308.87</v>
      </c>
      <c r="H46">
        <v>278.18</v>
      </c>
      <c r="I46">
        <f t="shared" si="4"/>
        <v>26.83000000000004</v>
      </c>
      <c r="J46">
        <f t="shared" si="5"/>
        <v>1.1103242504852973</v>
      </c>
      <c r="K46">
        <f t="shared" si="6"/>
        <v>0.08686502412018014</v>
      </c>
      <c r="L46">
        <f t="shared" si="7"/>
        <v>0.09644834279962629</v>
      </c>
      <c r="M46">
        <f t="shared" si="8"/>
        <v>0.00030887</v>
      </c>
      <c r="N46">
        <f t="shared" si="9"/>
        <v>0.00027818</v>
      </c>
      <c r="O46">
        <f t="shared" si="10"/>
        <v>1.1103242504852973</v>
      </c>
      <c r="P46">
        <f>(1-O46/2.65)*100</f>
        <v>58.100971679800104</v>
      </c>
      <c r="V46" s="2" t="s">
        <v>37</v>
      </c>
      <c r="W46">
        <v>664</v>
      </c>
      <c r="X46">
        <v>465.8</v>
      </c>
      <c r="Y46">
        <v>19.1</v>
      </c>
      <c r="Z46">
        <v>17.6</v>
      </c>
      <c r="AA46">
        <v>41</v>
      </c>
      <c r="AB46">
        <f t="shared" si="16"/>
        <v>646.4</v>
      </c>
      <c r="AC46" s="5">
        <f t="shared" si="11"/>
        <v>446.7</v>
      </c>
      <c r="AD46">
        <f t="shared" si="21"/>
        <v>199.7</v>
      </c>
      <c r="AF46" s="9" t="s">
        <v>67</v>
      </c>
      <c r="AG46">
        <f>SUM(AD46:AD47)</f>
        <v>390.20000000000005</v>
      </c>
      <c r="AH46">
        <f>SUM(AC46:AC47)</f>
        <v>845.8</v>
      </c>
      <c r="AI46">
        <v>8</v>
      </c>
      <c r="AJ46">
        <v>5</v>
      </c>
      <c r="AK46">
        <v>7</v>
      </c>
      <c r="AL46">
        <v>5</v>
      </c>
      <c r="AM46" s="12">
        <f t="shared" si="12"/>
        <v>6.6</v>
      </c>
      <c r="AN46" s="12">
        <v>21</v>
      </c>
      <c r="AO46" s="12">
        <v>28</v>
      </c>
      <c r="AP46" s="9">
        <f t="shared" si="13"/>
        <v>3880.7999999999997</v>
      </c>
      <c r="AQ46" s="9">
        <f t="shared" si="14"/>
        <v>0.21794475365903937</v>
      </c>
      <c r="AR46" s="9"/>
    </row>
    <row r="47" spans="1:44" ht="12.75">
      <c r="A47" t="s">
        <v>3</v>
      </c>
      <c r="B47">
        <v>345.93</v>
      </c>
      <c r="C47">
        <v>317.78</v>
      </c>
      <c r="D47">
        <v>8.38</v>
      </c>
      <c r="E47">
        <v>8.11</v>
      </c>
      <c r="F47">
        <f t="shared" si="2"/>
        <v>337.82</v>
      </c>
      <c r="G47">
        <f t="shared" si="3"/>
        <v>309.4</v>
      </c>
      <c r="H47">
        <v>278.18</v>
      </c>
      <c r="I47">
        <f t="shared" si="4"/>
        <v>28.420000000000016</v>
      </c>
      <c r="J47">
        <f t="shared" si="5"/>
        <v>1.112229491696024</v>
      </c>
      <c r="K47">
        <f t="shared" si="6"/>
        <v>0.09185520361990956</v>
      </c>
      <c r="L47">
        <f t="shared" si="7"/>
        <v>0.1021640664318068</v>
      </c>
      <c r="M47">
        <f t="shared" si="8"/>
        <v>0.0003094</v>
      </c>
      <c r="N47">
        <f t="shared" si="9"/>
        <v>0.00027818</v>
      </c>
      <c r="O47">
        <f t="shared" si="10"/>
        <v>1.112229491696024</v>
      </c>
      <c r="P47">
        <f>(1-O47/2.65)*100</f>
        <v>58.029075785055696</v>
      </c>
      <c r="V47" s="3" t="s">
        <v>38</v>
      </c>
      <c r="W47">
        <v>604.5</v>
      </c>
      <c r="X47">
        <v>418.2</v>
      </c>
      <c r="Y47">
        <v>19.1</v>
      </c>
      <c r="Z47">
        <v>14.9</v>
      </c>
      <c r="AA47">
        <v>39</v>
      </c>
      <c r="AB47">
        <f t="shared" si="16"/>
        <v>589.6</v>
      </c>
      <c r="AC47" s="5">
        <f t="shared" si="11"/>
        <v>399.09999999999997</v>
      </c>
      <c r="AD47">
        <f t="shared" si="21"/>
        <v>190.50000000000006</v>
      </c>
      <c r="AF47" s="9"/>
      <c r="AM47" s="12"/>
      <c r="AN47" s="12"/>
      <c r="AO47" s="12"/>
      <c r="AP47" s="9"/>
      <c r="AQ47" s="9"/>
      <c r="AR47" s="9"/>
    </row>
    <row r="48" spans="22:44" ht="12.75">
      <c r="V48" s="24" t="s">
        <v>4</v>
      </c>
      <c r="W48">
        <v>727.9</v>
      </c>
      <c r="X48">
        <v>358.1</v>
      </c>
      <c r="Y48">
        <v>47.4</v>
      </c>
      <c r="Z48">
        <v>15.5</v>
      </c>
      <c r="AA48">
        <v>47</v>
      </c>
      <c r="AB48">
        <f t="shared" si="16"/>
        <v>712.4</v>
      </c>
      <c r="AC48" s="5">
        <f t="shared" si="11"/>
        <v>310.70000000000005</v>
      </c>
      <c r="AD48">
        <f t="shared" si="21"/>
        <v>401.69999999999993</v>
      </c>
      <c r="AF48" s="9" t="s">
        <v>4</v>
      </c>
      <c r="AG48">
        <v>401.7</v>
      </c>
      <c r="AH48">
        <f>(AC48)</f>
        <v>310.70000000000005</v>
      </c>
      <c r="AI48">
        <v>7</v>
      </c>
      <c r="AJ48">
        <v>5</v>
      </c>
      <c r="AK48">
        <v>5</v>
      </c>
      <c r="AL48">
        <v>4</v>
      </c>
      <c r="AM48" s="12">
        <f t="shared" si="12"/>
        <v>5.6</v>
      </c>
      <c r="AN48" s="12">
        <v>21</v>
      </c>
      <c r="AO48" s="12">
        <v>28</v>
      </c>
      <c r="AP48" s="9">
        <f t="shared" si="13"/>
        <v>3292.7999999999997</v>
      </c>
      <c r="AQ48" s="9">
        <f t="shared" si="14"/>
        <v>0.09435738581146746</v>
      </c>
      <c r="AR48" s="9"/>
    </row>
    <row r="49" spans="1:44" ht="12.75">
      <c r="A49" t="s">
        <v>4</v>
      </c>
      <c r="B49">
        <v>211.04</v>
      </c>
      <c r="C49">
        <v>81.14</v>
      </c>
      <c r="D49">
        <v>7.54</v>
      </c>
      <c r="E49">
        <v>7.56</v>
      </c>
      <c r="F49">
        <f t="shared" si="2"/>
        <v>203.48</v>
      </c>
      <c r="G49">
        <f t="shared" si="3"/>
        <v>73.6</v>
      </c>
      <c r="H49">
        <v>278.18</v>
      </c>
      <c r="I49">
        <f t="shared" si="4"/>
        <v>129.88</v>
      </c>
      <c r="J49">
        <f t="shared" si="5"/>
        <v>0.26457689265942913</v>
      </c>
      <c r="K49">
        <f t="shared" si="6"/>
        <v>1.7646739130434783</v>
      </c>
      <c r="L49">
        <f t="shared" si="7"/>
        <v>0.46689194047019916</v>
      </c>
      <c r="M49">
        <f t="shared" si="8"/>
        <v>7.36E-05</v>
      </c>
      <c r="N49">
        <f t="shared" si="9"/>
        <v>0.00027818</v>
      </c>
      <c r="O49">
        <f t="shared" si="10"/>
        <v>0.26457689265942913</v>
      </c>
      <c r="P49">
        <f>(1-O49/2.65)*100</f>
        <v>90.01596631473852</v>
      </c>
      <c r="V49" s="2" t="s">
        <v>34</v>
      </c>
      <c r="W49">
        <v>1210.9</v>
      </c>
      <c r="X49">
        <v>440.3</v>
      </c>
      <c r="Y49">
        <v>46.9</v>
      </c>
      <c r="Z49">
        <v>14.6</v>
      </c>
      <c r="AA49">
        <v>38</v>
      </c>
      <c r="AB49">
        <f t="shared" si="16"/>
        <v>1196.3000000000002</v>
      </c>
      <c r="AC49" s="5">
        <f t="shared" si="11"/>
        <v>393.40000000000003</v>
      </c>
      <c r="AD49">
        <f t="shared" si="21"/>
        <v>802.9000000000001</v>
      </c>
      <c r="AF49" s="9" t="s">
        <v>84</v>
      </c>
      <c r="AG49">
        <f>SUM(AD49:AD50)</f>
        <v>1246.1000000000001</v>
      </c>
      <c r="AH49">
        <f>SUM(AC49:AC50)</f>
        <v>637.7</v>
      </c>
      <c r="AI49">
        <v>10</v>
      </c>
      <c r="AJ49">
        <v>11</v>
      </c>
      <c r="AK49">
        <v>9</v>
      </c>
      <c r="AL49">
        <v>9</v>
      </c>
      <c r="AM49" s="12">
        <f t="shared" si="12"/>
        <v>9.8</v>
      </c>
      <c r="AN49" s="12">
        <v>21</v>
      </c>
      <c r="AO49" s="12">
        <v>28</v>
      </c>
      <c r="AP49" s="9">
        <f t="shared" si="13"/>
        <v>5762.400000000001</v>
      </c>
      <c r="AQ49" s="9">
        <f t="shared" si="14"/>
        <v>0.11066569484936832</v>
      </c>
      <c r="AR49" s="9"/>
    </row>
    <row r="50" spans="1:44" ht="12.75">
      <c r="A50" t="s">
        <v>5</v>
      </c>
      <c r="B50">
        <v>233.99</v>
      </c>
      <c r="C50">
        <v>61.11</v>
      </c>
      <c r="D50">
        <v>7.41</v>
      </c>
      <c r="E50">
        <v>7.22</v>
      </c>
      <c r="F50">
        <f t="shared" si="2"/>
        <v>226.77</v>
      </c>
      <c r="G50">
        <f t="shared" si="3"/>
        <v>53.7</v>
      </c>
      <c r="H50">
        <v>278.18</v>
      </c>
      <c r="I50">
        <f t="shared" si="4"/>
        <v>173.07</v>
      </c>
      <c r="J50">
        <f t="shared" si="5"/>
        <v>0.1930404773887411</v>
      </c>
      <c r="K50">
        <f t="shared" si="6"/>
        <v>3.2229050279329607</v>
      </c>
      <c r="L50">
        <f t="shared" si="7"/>
        <v>0.6221511251707528</v>
      </c>
      <c r="M50">
        <f t="shared" si="8"/>
        <v>5.3700000000000004E-05</v>
      </c>
      <c r="N50">
        <f t="shared" si="9"/>
        <v>0.00027818</v>
      </c>
      <c r="O50">
        <f t="shared" si="10"/>
        <v>0.1930404773887411</v>
      </c>
      <c r="P50">
        <f>(1-O50/2.65)*100</f>
        <v>92.71545368344373</v>
      </c>
      <c r="V50" s="3" t="s">
        <v>35</v>
      </c>
      <c r="W50">
        <v>702.7</v>
      </c>
      <c r="X50">
        <v>263.3</v>
      </c>
      <c r="Y50">
        <v>19</v>
      </c>
      <c r="Z50">
        <v>15.2</v>
      </c>
      <c r="AA50">
        <v>37</v>
      </c>
      <c r="AB50">
        <f t="shared" si="16"/>
        <v>687.5</v>
      </c>
      <c r="AC50" s="5">
        <f t="shared" si="11"/>
        <v>244.3</v>
      </c>
      <c r="AD50">
        <f t="shared" si="21"/>
        <v>443.2</v>
      </c>
      <c r="AF50" s="9"/>
      <c r="AM50" s="12"/>
      <c r="AN50" s="12"/>
      <c r="AO50" s="12"/>
      <c r="AP50" s="9"/>
      <c r="AQ50" s="9"/>
      <c r="AR50" s="9"/>
    </row>
    <row r="51" spans="22:44" ht="12.75">
      <c r="V51" s="2" t="s">
        <v>36</v>
      </c>
      <c r="W51">
        <v>830.8</v>
      </c>
      <c r="X51">
        <v>192.5</v>
      </c>
      <c r="Y51">
        <v>19.2</v>
      </c>
      <c r="Z51">
        <v>16.3</v>
      </c>
      <c r="AA51">
        <v>43</v>
      </c>
      <c r="AB51">
        <f t="shared" si="16"/>
        <v>814.5</v>
      </c>
      <c r="AC51" s="5">
        <f t="shared" si="11"/>
        <v>173.3</v>
      </c>
      <c r="AD51">
        <f t="shared" si="21"/>
        <v>641.2</v>
      </c>
      <c r="AF51" s="9" t="s">
        <v>252</v>
      </c>
      <c r="AG51">
        <f>SUM(AD51:AD52)</f>
        <v>1452.9</v>
      </c>
      <c r="AH51">
        <f>SUM(AC51:AC52)</f>
        <v>429.1</v>
      </c>
      <c r="AI51">
        <v>8</v>
      </c>
      <c r="AJ51">
        <v>10</v>
      </c>
      <c r="AK51">
        <v>8</v>
      </c>
      <c r="AL51">
        <v>11</v>
      </c>
      <c r="AM51" s="12">
        <f t="shared" si="12"/>
        <v>9</v>
      </c>
      <c r="AN51" s="12">
        <v>21</v>
      </c>
      <c r="AO51" s="12">
        <v>28</v>
      </c>
      <c r="AP51" s="9">
        <f t="shared" si="13"/>
        <v>5292</v>
      </c>
      <c r="AQ51" s="9">
        <f t="shared" si="14"/>
        <v>0.08108465608465609</v>
      </c>
      <c r="AR51" s="9"/>
    </row>
    <row r="52" spans="1:44" ht="12.75">
      <c r="A52" t="s">
        <v>6</v>
      </c>
      <c r="B52">
        <v>278.77</v>
      </c>
      <c r="C52">
        <v>46.33</v>
      </c>
      <c r="D52">
        <v>8.25</v>
      </c>
      <c r="E52">
        <v>11.88</v>
      </c>
      <c r="F52">
        <f t="shared" si="2"/>
        <v>266.89</v>
      </c>
      <c r="G52">
        <f t="shared" si="3"/>
        <v>38.08</v>
      </c>
      <c r="H52">
        <v>278.18</v>
      </c>
      <c r="I52">
        <f t="shared" si="4"/>
        <v>228.81</v>
      </c>
      <c r="J52">
        <f t="shared" si="5"/>
        <v>0.13688978359335682</v>
      </c>
      <c r="K52">
        <f t="shared" si="6"/>
        <v>6.008665966386555</v>
      </c>
      <c r="L52">
        <f t="shared" si="7"/>
        <v>0.8225249838234238</v>
      </c>
      <c r="M52">
        <f t="shared" si="8"/>
        <v>3.808E-05</v>
      </c>
      <c r="N52">
        <f t="shared" si="9"/>
        <v>0.00027818</v>
      </c>
      <c r="O52">
        <f t="shared" si="10"/>
        <v>0.13688978359335682</v>
      </c>
      <c r="P52">
        <f>(1-O52/2.65)*100</f>
        <v>94.83434778892993</v>
      </c>
      <c r="V52" s="3" t="s">
        <v>53</v>
      </c>
      <c r="W52">
        <v>1082.9</v>
      </c>
      <c r="X52">
        <v>275</v>
      </c>
      <c r="Y52">
        <v>19.2</v>
      </c>
      <c r="Z52">
        <v>15.4</v>
      </c>
      <c r="AA52" t="s">
        <v>117</v>
      </c>
      <c r="AB52">
        <f t="shared" si="16"/>
        <v>1067.5</v>
      </c>
      <c r="AC52" s="5">
        <f t="shared" si="11"/>
        <v>255.8</v>
      </c>
      <c r="AD52">
        <f t="shared" si="21"/>
        <v>811.7</v>
      </c>
      <c r="AF52" s="9"/>
      <c r="AM52" s="12"/>
      <c r="AN52" s="12"/>
      <c r="AO52" s="12"/>
      <c r="AP52" s="9"/>
      <c r="AQ52" s="9"/>
      <c r="AR52" s="9"/>
    </row>
    <row r="53" spans="22:44" ht="12.75">
      <c r="V53" s="24" t="s">
        <v>7</v>
      </c>
      <c r="W53">
        <v>2125.8</v>
      </c>
      <c r="X53">
        <v>2054.6</v>
      </c>
      <c r="Y53">
        <v>46.9</v>
      </c>
      <c r="Z53">
        <v>14</v>
      </c>
      <c r="AB53">
        <f t="shared" si="16"/>
        <v>2111.8</v>
      </c>
      <c r="AC53" s="5">
        <f t="shared" si="11"/>
        <v>2007.6999999999998</v>
      </c>
      <c r="AD53">
        <f t="shared" si="21"/>
        <v>104.10000000000036</v>
      </c>
      <c r="AF53" s="9" t="s">
        <v>7</v>
      </c>
      <c r="AG53">
        <v>104.1</v>
      </c>
      <c r="AH53">
        <f>SUM(AC53)</f>
        <v>2007.6999999999998</v>
      </c>
      <c r="AI53">
        <v>6</v>
      </c>
      <c r="AJ53">
        <v>6</v>
      </c>
      <c r="AK53">
        <v>5</v>
      </c>
      <c r="AL53">
        <v>6</v>
      </c>
      <c r="AM53" s="12">
        <f t="shared" si="12"/>
        <v>5.8</v>
      </c>
      <c r="AN53" s="12">
        <v>21</v>
      </c>
      <c r="AO53" s="12">
        <v>28</v>
      </c>
      <c r="AP53" s="9">
        <f t="shared" si="13"/>
        <v>3410.4</v>
      </c>
      <c r="AQ53" s="9">
        <f t="shared" si="14"/>
        <v>0.5886992728125733</v>
      </c>
      <c r="AR53" s="9"/>
    </row>
    <row r="54" spans="1:44" ht="12.75">
      <c r="A54" t="s">
        <v>7</v>
      </c>
      <c r="B54">
        <v>377.9</v>
      </c>
      <c r="C54">
        <v>355.92</v>
      </c>
      <c r="D54">
        <v>7.98</v>
      </c>
      <c r="E54">
        <v>7.56</v>
      </c>
      <c r="F54">
        <f t="shared" si="2"/>
        <v>370.34</v>
      </c>
      <c r="G54">
        <f t="shared" si="3"/>
        <v>347.94</v>
      </c>
      <c r="H54">
        <v>278.18</v>
      </c>
      <c r="I54">
        <f t="shared" si="4"/>
        <v>22.399999999999977</v>
      </c>
      <c r="J54">
        <f t="shared" si="5"/>
        <v>1.2507728808685024</v>
      </c>
      <c r="K54">
        <f t="shared" si="6"/>
        <v>0.06437891590504104</v>
      </c>
      <c r="L54">
        <f t="shared" si="7"/>
        <v>0.08052340211373922</v>
      </c>
      <c r="M54">
        <f t="shared" si="8"/>
        <v>0.00034794</v>
      </c>
      <c r="N54">
        <f t="shared" si="9"/>
        <v>0.00027818</v>
      </c>
      <c r="O54">
        <f t="shared" si="10"/>
        <v>1.2507728808685024</v>
      </c>
      <c r="P54">
        <f>(1-O54/2.65)*100</f>
        <v>52.801023363452735</v>
      </c>
      <c r="V54" s="24" t="s">
        <v>8</v>
      </c>
      <c r="W54">
        <v>1197</v>
      </c>
      <c r="X54">
        <v>1058.9</v>
      </c>
      <c r="Y54">
        <v>46.9</v>
      </c>
      <c r="Z54">
        <v>14.8</v>
      </c>
      <c r="AA54">
        <v>40</v>
      </c>
      <c r="AB54">
        <f t="shared" si="16"/>
        <v>1182.2</v>
      </c>
      <c r="AC54" s="5">
        <f t="shared" si="11"/>
        <v>1012.0000000000001</v>
      </c>
      <c r="AD54">
        <f t="shared" si="21"/>
        <v>170.19999999999993</v>
      </c>
      <c r="AF54" s="9" t="s">
        <v>8</v>
      </c>
      <c r="AG54">
        <v>170.2</v>
      </c>
      <c r="AH54">
        <f>SUM(AC54)</f>
        <v>1012.0000000000001</v>
      </c>
      <c r="AI54">
        <v>5</v>
      </c>
      <c r="AJ54">
        <v>6</v>
      </c>
      <c r="AK54">
        <v>7</v>
      </c>
      <c r="AL54">
        <v>6</v>
      </c>
      <c r="AM54" s="12">
        <f t="shared" si="12"/>
        <v>5.8</v>
      </c>
      <c r="AN54" s="12">
        <v>21</v>
      </c>
      <c r="AO54" s="12">
        <v>28</v>
      </c>
      <c r="AP54" s="9">
        <f t="shared" si="13"/>
        <v>3410.4</v>
      </c>
      <c r="AQ54" s="9">
        <f t="shared" si="14"/>
        <v>0.2967393854093362</v>
      </c>
      <c r="AR54" s="9"/>
    </row>
    <row r="55" spans="1:44" ht="12.75">
      <c r="A55" t="s">
        <v>8</v>
      </c>
      <c r="B55">
        <v>311.23</v>
      </c>
      <c r="C55">
        <v>276.59</v>
      </c>
      <c r="D55">
        <v>7.65</v>
      </c>
      <c r="E55">
        <v>7.78</v>
      </c>
      <c r="F55">
        <f t="shared" si="2"/>
        <v>303.45000000000005</v>
      </c>
      <c r="G55">
        <f t="shared" si="3"/>
        <v>268.94</v>
      </c>
      <c r="H55">
        <v>278.18</v>
      </c>
      <c r="I55">
        <f t="shared" si="4"/>
        <v>34.51000000000005</v>
      </c>
      <c r="J55">
        <f t="shared" si="5"/>
        <v>0.9667840966280825</v>
      </c>
      <c r="K55">
        <f t="shared" si="6"/>
        <v>0.12831858407079663</v>
      </c>
      <c r="L55">
        <f t="shared" si="7"/>
        <v>0.12405636638147978</v>
      </c>
      <c r="M55">
        <f t="shared" si="8"/>
        <v>0.00026894</v>
      </c>
      <c r="N55">
        <f t="shared" si="9"/>
        <v>0.00027818</v>
      </c>
      <c r="O55">
        <f t="shared" si="10"/>
        <v>0.9667840966280826</v>
      </c>
      <c r="P55">
        <f>(1-O55/2.65)*100</f>
        <v>63.51758125931764</v>
      </c>
      <c r="V55" s="24" t="s">
        <v>9</v>
      </c>
      <c r="W55">
        <v>1873.3</v>
      </c>
      <c r="X55">
        <v>1816</v>
      </c>
      <c r="Y55">
        <v>47.1</v>
      </c>
      <c r="Z55">
        <v>13.8</v>
      </c>
      <c r="AA55">
        <v>48</v>
      </c>
      <c r="AB55">
        <f t="shared" si="16"/>
        <v>1859.5</v>
      </c>
      <c r="AC55" s="5">
        <f t="shared" si="11"/>
        <v>1768.9</v>
      </c>
      <c r="AD55">
        <f t="shared" si="21"/>
        <v>90.59999999999991</v>
      </c>
      <c r="AF55" s="9" t="s">
        <v>9</v>
      </c>
      <c r="AG55">
        <v>90.59999999999991</v>
      </c>
      <c r="AH55">
        <f>SUM(AC55)</f>
        <v>1768.9</v>
      </c>
      <c r="AI55">
        <v>5</v>
      </c>
      <c r="AJ55">
        <v>7</v>
      </c>
      <c r="AK55">
        <v>5</v>
      </c>
      <c r="AL55">
        <v>5</v>
      </c>
      <c r="AM55" s="12">
        <f t="shared" si="12"/>
        <v>5.4</v>
      </c>
      <c r="AN55" s="12">
        <v>21</v>
      </c>
      <c r="AO55" s="12">
        <v>28</v>
      </c>
      <c r="AP55" s="9">
        <f t="shared" si="13"/>
        <v>3175.2000000000003</v>
      </c>
      <c r="AQ55" s="9">
        <f t="shared" si="14"/>
        <v>0.5570987654320988</v>
      </c>
      <c r="AR55" s="9"/>
    </row>
    <row r="56" spans="1:44" ht="12.75">
      <c r="A56" t="s">
        <v>9</v>
      </c>
      <c r="B56">
        <v>382.15</v>
      </c>
      <c r="C56">
        <v>360.17</v>
      </c>
      <c r="D56">
        <v>7.76</v>
      </c>
      <c r="E56">
        <v>7.53</v>
      </c>
      <c r="F56">
        <f t="shared" si="2"/>
        <v>374.62</v>
      </c>
      <c r="G56">
        <f t="shared" si="3"/>
        <v>352.41</v>
      </c>
      <c r="H56">
        <v>278.18</v>
      </c>
      <c r="I56">
        <f t="shared" si="4"/>
        <v>22.20999999999998</v>
      </c>
      <c r="J56">
        <f t="shared" si="5"/>
        <v>1.266841613343878</v>
      </c>
      <c r="K56">
        <f t="shared" si="6"/>
        <v>0.06302318322408552</v>
      </c>
      <c r="L56">
        <f t="shared" si="7"/>
        <v>0.07984039111366734</v>
      </c>
      <c r="M56">
        <f t="shared" si="8"/>
        <v>0.00035241000000000005</v>
      </c>
      <c r="N56">
        <f t="shared" si="9"/>
        <v>0.00027818</v>
      </c>
      <c r="O56">
        <f t="shared" si="10"/>
        <v>1.2668416133438782</v>
      </c>
      <c r="P56">
        <f>(1-O56/2.65)*100</f>
        <v>52.19465610023101</v>
      </c>
      <c r="V56" s="24" t="s">
        <v>10</v>
      </c>
      <c r="W56">
        <v>1624.4</v>
      </c>
      <c r="X56">
        <v>914.7</v>
      </c>
      <c r="Y56">
        <v>47.1</v>
      </c>
      <c r="Z56">
        <v>16.1</v>
      </c>
      <c r="AA56">
        <v>50</v>
      </c>
      <c r="AB56">
        <f t="shared" si="16"/>
        <v>1608.3000000000002</v>
      </c>
      <c r="AC56" s="5">
        <f t="shared" si="11"/>
        <v>867.6</v>
      </c>
      <c r="AD56">
        <f t="shared" si="21"/>
        <v>740.7000000000002</v>
      </c>
      <c r="AF56" s="9" t="s">
        <v>10</v>
      </c>
      <c r="AG56">
        <v>740.7</v>
      </c>
      <c r="AH56">
        <f>SUM(AC56)</f>
        <v>867.6</v>
      </c>
      <c r="AI56">
        <v>3</v>
      </c>
      <c r="AJ56">
        <v>5</v>
      </c>
      <c r="AK56">
        <v>6</v>
      </c>
      <c r="AL56">
        <v>8</v>
      </c>
      <c r="AM56" s="12">
        <f t="shared" si="12"/>
        <v>5</v>
      </c>
      <c r="AN56" s="12">
        <v>21</v>
      </c>
      <c r="AO56" s="12">
        <v>28</v>
      </c>
      <c r="AP56" s="9">
        <f t="shared" si="13"/>
        <v>2940</v>
      </c>
      <c r="AQ56" s="9">
        <f t="shared" si="14"/>
        <v>0.2951020408163265</v>
      </c>
      <c r="AR56" s="9"/>
    </row>
    <row r="57" spans="1:44" ht="12.75">
      <c r="A57" t="s">
        <v>10</v>
      </c>
      <c r="B57">
        <v>455.05</v>
      </c>
      <c r="C57">
        <v>358.07</v>
      </c>
      <c r="D57">
        <v>7.58</v>
      </c>
      <c r="E57">
        <v>7.59</v>
      </c>
      <c r="F57">
        <f t="shared" si="2"/>
        <v>447.46000000000004</v>
      </c>
      <c r="G57">
        <f t="shared" si="3"/>
        <v>350.49</v>
      </c>
      <c r="H57">
        <v>278.18</v>
      </c>
      <c r="I57">
        <f t="shared" si="4"/>
        <v>96.97000000000003</v>
      </c>
      <c r="J57">
        <f t="shared" si="5"/>
        <v>1.2599396074484146</v>
      </c>
      <c r="K57">
        <f t="shared" si="6"/>
        <v>0.276669805129961</v>
      </c>
      <c r="L57">
        <f t="shared" si="7"/>
        <v>0.34858724566827237</v>
      </c>
      <c r="M57">
        <f t="shared" si="8"/>
        <v>0.00035049</v>
      </c>
      <c r="N57">
        <f t="shared" si="9"/>
        <v>0.00027818</v>
      </c>
      <c r="O57">
        <f t="shared" si="10"/>
        <v>1.2599396074484148</v>
      </c>
      <c r="P57">
        <f>(1-O57/2.65)*100</f>
        <v>52.45510915289</v>
      </c>
      <c r="V57" s="2" t="s">
        <v>47</v>
      </c>
      <c r="W57">
        <v>881.2</v>
      </c>
      <c r="X57">
        <v>436.3</v>
      </c>
      <c r="Y57">
        <v>46.71</v>
      </c>
      <c r="Z57">
        <v>17.6</v>
      </c>
      <c r="AA57">
        <v>52</v>
      </c>
      <c r="AB57">
        <f t="shared" si="16"/>
        <v>863.6</v>
      </c>
      <c r="AC57" s="5">
        <f t="shared" si="11"/>
        <v>389.59000000000003</v>
      </c>
      <c r="AD57">
        <f t="shared" si="21"/>
        <v>474.01</v>
      </c>
      <c r="AF57" s="9" t="s">
        <v>251</v>
      </c>
      <c r="AG57">
        <f>SUM(AD57:AD58)</f>
        <v>805.01</v>
      </c>
      <c r="AH57">
        <f>SUM(AC57:AC58)</f>
        <v>899.09</v>
      </c>
      <c r="AI57">
        <v>8</v>
      </c>
      <c r="AJ57">
        <v>7</v>
      </c>
      <c r="AK57">
        <v>7</v>
      </c>
      <c r="AL57">
        <v>8</v>
      </c>
      <c r="AM57" s="12">
        <f t="shared" si="12"/>
        <v>7.6</v>
      </c>
      <c r="AN57" s="12">
        <v>21</v>
      </c>
      <c r="AO57" s="12">
        <v>28</v>
      </c>
      <c r="AP57" s="9">
        <f t="shared" si="13"/>
        <v>4468.8</v>
      </c>
      <c r="AQ57" s="9">
        <f t="shared" si="14"/>
        <v>0.20119271392767632</v>
      </c>
      <c r="AR57" s="9"/>
    </row>
    <row r="58" spans="1:44" ht="12.75">
      <c r="A58" t="s">
        <v>11</v>
      </c>
      <c r="B58">
        <v>366.17</v>
      </c>
      <c r="C58">
        <v>289.78</v>
      </c>
      <c r="D58">
        <v>8.32</v>
      </c>
      <c r="E58">
        <v>7.83</v>
      </c>
      <c r="F58">
        <f t="shared" si="2"/>
        <v>358.34000000000003</v>
      </c>
      <c r="G58">
        <f t="shared" si="3"/>
        <v>281.46</v>
      </c>
      <c r="H58">
        <v>278.18</v>
      </c>
      <c r="I58">
        <f t="shared" si="4"/>
        <v>76.88000000000005</v>
      </c>
      <c r="J58">
        <f t="shared" si="5"/>
        <v>1.0117909267380831</v>
      </c>
      <c r="K58">
        <f t="shared" si="6"/>
        <v>0.2731471612307257</v>
      </c>
      <c r="L58">
        <f t="shared" si="7"/>
        <v>0.27636781939751254</v>
      </c>
      <c r="M58">
        <f t="shared" si="8"/>
        <v>0.00028146</v>
      </c>
      <c r="N58">
        <f t="shared" si="9"/>
        <v>0.00027818</v>
      </c>
      <c r="O58">
        <f t="shared" si="10"/>
        <v>1.0117909267380831</v>
      </c>
      <c r="P58">
        <f>(1-O58/2.65)*100</f>
        <v>61.81921031177045</v>
      </c>
      <c r="V58" s="4" t="s">
        <v>48</v>
      </c>
      <c r="W58">
        <v>856.8</v>
      </c>
      <c r="X58">
        <v>556.9</v>
      </c>
      <c r="Y58">
        <v>47.4</v>
      </c>
      <c r="Z58">
        <v>16.3</v>
      </c>
      <c r="AA58" t="s">
        <v>118</v>
      </c>
      <c r="AB58">
        <f t="shared" si="16"/>
        <v>840.5</v>
      </c>
      <c r="AC58" s="5">
        <f t="shared" si="11"/>
        <v>509.5</v>
      </c>
      <c r="AD58">
        <f t="shared" si="21"/>
        <v>331</v>
      </c>
      <c r="AF58" s="9"/>
      <c r="AM58" s="12"/>
      <c r="AN58" s="12"/>
      <c r="AO58" s="12"/>
      <c r="AP58" s="9"/>
      <c r="AQ58" s="9"/>
      <c r="AR58" s="9"/>
    </row>
    <row r="59" spans="22:44" ht="12.75">
      <c r="V59" s="2" t="s">
        <v>51</v>
      </c>
      <c r="W59">
        <v>888.2</v>
      </c>
      <c r="X59">
        <v>497.7</v>
      </c>
      <c r="Y59">
        <v>47.3</v>
      </c>
      <c r="Z59">
        <v>14.7</v>
      </c>
      <c r="AA59" t="s">
        <v>119</v>
      </c>
      <c r="AB59">
        <f t="shared" si="16"/>
        <v>873.5</v>
      </c>
      <c r="AC59" s="5">
        <f t="shared" si="11"/>
        <v>450.4</v>
      </c>
      <c r="AD59">
        <f t="shared" si="21"/>
        <v>423.1</v>
      </c>
      <c r="AF59" s="9" t="s">
        <v>250</v>
      </c>
      <c r="AG59">
        <f>SUM(AD59:AD60)</f>
        <v>572.8</v>
      </c>
      <c r="AH59">
        <f>SUM(AC59:AC60)</f>
        <v>603.7</v>
      </c>
      <c r="AI59">
        <v>8</v>
      </c>
      <c r="AJ59">
        <v>9</v>
      </c>
      <c r="AK59">
        <v>9</v>
      </c>
      <c r="AL59">
        <v>9</v>
      </c>
      <c r="AM59" s="12">
        <f t="shared" si="12"/>
        <v>8.6</v>
      </c>
      <c r="AN59" s="12">
        <v>21</v>
      </c>
      <c r="AO59" s="12">
        <v>28</v>
      </c>
      <c r="AP59" s="9">
        <f t="shared" si="13"/>
        <v>5056.8</v>
      </c>
      <c r="AQ59" s="9">
        <f t="shared" si="14"/>
        <v>0.11938380003164056</v>
      </c>
      <c r="AR59" s="9"/>
    </row>
    <row r="60" spans="1:44" ht="12.75">
      <c r="A60" t="s">
        <v>12</v>
      </c>
      <c r="B60">
        <v>419.2</v>
      </c>
      <c r="C60">
        <v>320.11</v>
      </c>
      <c r="D60">
        <v>8.25</v>
      </c>
      <c r="E60">
        <v>7.66</v>
      </c>
      <c r="F60">
        <f t="shared" si="2"/>
        <v>411.53999999999996</v>
      </c>
      <c r="G60">
        <f t="shared" si="3"/>
        <v>311.86</v>
      </c>
      <c r="H60">
        <v>278.18</v>
      </c>
      <c r="I60">
        <f t="shared" si="4"/>
        <v>99.67999999999995</v>
      </c>
      <c r="J60">
        <f t="shared" si="5"/>
        <v>1.1210726867495866</v>
      </c>
      <c r="K60">
        <f t="shared" si="6"/>
        <v>0.3196306034759185</v>
      </c>
      <c r="L60">
        <f t="shared" si="7"/>
        <v>0.3583291394061397</v>
      </c>
      <c r="M60">
        <f t="shared" si="8"/>
        <v>0.00031186</v>
      </c>
      <c r="N60">
        <f t="shared" si="9"/>
        <v>0.00027818</v>
      </c>
      <c r="O60">
        <f t="shared" si="10"/>
        <v>1.1210726867495866</v>
      </c>
      <c r="P60">
        <f>(1-O60/2.65)*100</f>
        <v>57.69537031133636</v>
      </c>
      <c r="V60" s="3" t="s">
        <v>52</v>
      </c>
      <c r="W60">
        <v>318.3</v>
      </c>
      <c r="X60">
        <v>167.9</v>
      </c>
      <c r="Y60">
        <v>14.6</v>
      </c>
      <c r="Z60">
        <v>15.3</v>
      </c>
      <c r="AA60">
        <v>25</v>
      </c>
      <c r="AB60">
        <f t="shared" si="16"/>
        <v>303</v>
      </c>
      <c r="AC60" s="5">
        <f t="shared" si="11"/>
        <v>153.3</v>
      </c>
      <c r="AD60">
        <f t="shared" si="21"/>
        <v>149.7</v>
      </c>
      <c r="AF60" s="9"/>
      <c r="AM60" s="12"/>
      <c r="AN60" s="12"/>
      <c r="AO60" s="12"/>
      <c r="AP60" s="9"/>
      <c r="AQ60" s="9"/>
      <c r="AR60" s="9"/>
    </row>
    <row r="61" spans="22:44" ht="12.75">
      <c r="V61" s="24" t="s">
        <v>13</v>
      </c>
      <c r="W61">
        <v>941.6</v>
      </c>
      <c r="X61">
        <v>823.6</v>
      </c>
      <c r="Y61">
        <v>47.4</v>
      </c>
      <c r="Z61">
        <v>13.9</v>
      </c>
      <c r="AA61" t="s">
        <v>120</v>
      </c>
      <c r="AB61">
        <f t="shared" si="16"/>
        <v>927.7</v>
      </c>
      <c r="AC61" s="5">
        <f t="shared" si="11"/>
        <v>776.2</v>
      </c>
      <c r="AD61">
        <f t="shared" si="21"/>
        <v>151.5</v>
      </c>
      <c r="AF61" s="9" t="s">
        <v>13</v>
      </c>
      <c r="AG61">
        <v>151.5</v>
      </c>
      <c r="AH61">
        <f>SUM(AC61)</f>
        <v>776.2</v>
      </c>
      <c r="AI61">
        <v>6</v>
      </c>
      <c r="AJ61">
        <v>5</v>
      </c>
      <c r="AK61">
        <v>5</v>
      </c>
      <c r="AL61">
        <v>5</v>
      </c>
      <c r="AM61" s="12">
        <f t="shared" si="12"/>
        <v>5.4</v>
      </c>
      <c r="AN61" s="12">
        <v>21</v>
      </c>
      <c r="AO61" s="12">
        <v>28</v>
      </c>
      <c r="AP61" s="9">
        <f t="shared" si="13"/>
        <v>3175.2000000000003</v>
      </c>
      <c r="AQ61" s="9">
        <f t="shared" si="14"/>
        <v>0.24445704207608968</v>
      </c>
      <c r="AR61" s="9"/>
    </row>
    <row r="62" spans="1:44" ht="12.75">
      <c r="A62" t="s">
        <v>13</v>
      </c>
      <c r="B62">
        <v>327.59</v>
      </c>
      <c r="C62">
        <v>311.01</v>
      </c>
      <c r="D62">
        <v>8.26</v>
      </c>
      <c r="E62">
        <v>7.12</v>
      </c>
      <c r="F62">
        <f t="shared" si="2"/>
        <v>320.46999999999997</v>
      </c>
      <c r="G62">
        <f t="shared" si="3"/>
        <v>302.75</v>
      </c>
      <c r="H62">
        <v>278.18</v>
      </c>
      <c r="I62">
        <f t="shared" si="4"/>
        <v>17.71999999999997</v>
      </c>
      <c r="J62">
        <f t="shared" si="5"/>
        <v>1.0883241066935079</v>
      </c>
      <c r="K62">
        <f t="shared" si="6"/>
        <v>0.05853014037985126</v>
      </c>
      <c r="L62">
        <f t="shared" si="7"/>
        <v>0.06369976274354724</v>
      </c>
      <c r="M62">
        <f t="shared" si="8"/>
        <v>0.00030275</v>
      </c>
      <c r="N62">
        <f t="shared" si="9"/>
        <v>0.00027818</v>
      </c>
      <c r="O62">
        <f t="shared" si="10"/>
        <v>1.0883241066935079</v>
      </c>
      <c r="P62">
        <f>(1-O62/2.65)*100</f>
        <v>58.931165785150654</v>
      </c>
      <c r="V62" s="24" t="s">
        <v>14</v>
      </c>
      <c r="W62">
        <v>643.1</v>
      </c>
      <c r="X62">
        <v>466.1</v>
      </c>
      <c r="Y62">
        <v>47.4</v>
      </c>
      <c r="Z62">
        <v>18.2</v>
      </c>
      <c r="AA62">
        <v>47</v>
      </c>
      <c r="AB62">
        <f t="shared" si="16"/>
        <v>624.9</v>
      </c>
      <c r="AC62" s="5">
        <f t="shared" si="11"/>
        <v>418.70000000000005</v>
      </c>
      <c r="AD62">
        <f t="shared" si="21"/>
        <v>206.19999999999993</v>
      </c>
      <c r="AF62" s="9" t="s">
        <v>14</v>
      </c>
      <c r="AG62">
        <v>206.2</v>
      </c>
      <c r="AH62">
        <f>SUM(AC62)</f>
        <v>418.70000000000005</v>
      </c>
      <c r="AI62">
        <v>6</v>
      </c>
      <c r="AJ62">
        <v>6</v>
      </c>
      <c r="AK62">
        <v>5</v>
      </c>
      <c r="AL62">
        <v>6</v>
      </c>
      <c r="AM62" s="12">
        <f t="shared" si="12"/>
        <v>5.8</v>
      </c>
      <c r="AN62" s="12">
        <v>21</v>
      </c>
      <c r="AO62" s="12">
        <v>28</v>
      </c>
      <c r="AP62" s="9">
        <f t="shared" si="13"/>
        <v>3410.4</v>
      </c>
      <c r="AQ62" s="9">
        <f t="shared" si="14"/>
        <v>0.12277152240206428</v>
      </c>
      <c r="AR62" s="9"/>
    </row>
    <row r="63" spans="1:44" ht="12.75">
      <c r="A63" t="s">
        <v>14</v>
      </c>
      <c r="B63">
        <v>397.75</v>
      </c>
      <c r="C63">
        <v>378.09</v>
      </c>
      <c r="D63">
        <v>7.98</v>
      </c>
      <c r="E63">
        <v>8.56</v>
      </c>
      <c r="F63">
        <f t="shared" si="2"/>
        <v>389.19</v>
      </c>
      <c r="G63">
        <f t="shared" si="3"/>
        <v>370.10999999999996</v>
      </c>
      <c r="H63">
        <v>278.18</v>
      </c>
      <c r="I63">
        <f t="shared" si="4"/>
        <v>19.08000000000004</v>
      </c>
      <c r="J63">
        <f t="shared" si="5"/>
        <v>1.3304694801926809</v>
      </c>
      <c r="K63">
        <f t="shared" si="6"/>
        <v>0.0515522412255817</v>
      </c>
      <c r="L63">
        <f t="shared" si="7"/>
        <v>0.06858868358616738</v>
      </c>
      <c r="M63">
        <f t="shared" si="8"/>
        <v>0.00037010999999999994</v>
      </c>
      <c r="N63">
        <f t="shared" si="9"/>
        <v>0.00027818</v>
      </c>
      <c r="O63">
        <f t="shared" si="10"/>
        <v>1.3304694801926809</v>
      </c>
      <c r="P63">
        <f>(1-O63/2.65)*100</f>
        <v>49.79360452103091</v>
      </c>
      <c r="V63" s="24" t="s">
        <v>15</v>
      </c>
      <c r="W63">
        <v>1088.7</v>
      </c>
      <c r="X63">
        <v>844.1</v>
      </c>
      <c r="Y63">
        <v>47.1</v>
      </c>
      <c r="Z63">
        <v>14.3</v>
      </c>
      <c r="AA63">
        <v>48</v>
      </c>
      <c r="AB63">
        <f t="shared" si="16"/>
        <v>1074.4</v>
      </c>
      <c r="AC63" s="5">
        <f t="shared" si="11"/>
        <v>797</v>
      </c>
      <c r="AD63">
        <f t="shared" si="21"/>
        <v>277.4000000000001</v>
      </c>
      <c r="AF63" s="9" t="s">
        <v>15</v>
      </c>
      <c r="AG63">
        <v>277.4</v>
      </c>
      <c r="AH63">
        <f>SUM(AC63)</f>
        <v>797</v>
      </c>
      <c r="AI63">
        <v>7</v>
      </c>
      <c r="AJ63">
        <v>7</v>
      </c>
      <c r="AK63">
        <v>5</v>
      </c>
      <c r="AL63">
        <v>7</v>
      </c>
      <c r="AM63" s="12">
        <f t="shared" si="12"/>
        <v>6.6</v>
      </c>
      <c r="AN63" s="12">
        <v>21</v>
      </c>
      <c r="AO63" s="12">
        <v>28</v>
      </c>
      <c r="AP63" s="9">
        <f t="shared" si="13"/>
        <v>3880.7999999999997</v>
      </c>
      <c r="AQ63" s="9">
        <f t="shared" si="14"/>
        <v>0.20537002679859825</v>
      </c>
      <c r="AR63" s="9"/>
    </row>
    <row r="64" spans="1:44" ht="12.75">
      <c r="A64" t="s">
        <v>15</v>
      </c>
      <c r="B64">
        <v>395.01</v>
      </c>
      <c r="C64">
        <v>341.68</v>
      </c>
      <c r="D64">
        <v>7.67</v>
      </c>
      <c r="E64">
        <v>7.71</v>
      </c>
      <c r="F64">
        <f t="shared" si="2"/>
        <v>387.3</v>
      </c>
      <c r="G64">
        <f t="shared" si="3"/>
        <v>334.01</v>
      </c>
      <c r="H64">
        <v>278.18</v>
      </c>
      <c r="I64">
        <f t="shared" si="4"/>
        <v>53.29000000000002</v>
      </c>
      <c r="J64">
        <f t="shared" si="5"/>
        <v>1.2006973901790208</v>
      </c>
      <c r="K64">
        <f t="shared" si="6"/>
        <v>0.15954612137361163</v>
      </c>
      <c r="L64">
        <f t="shared" si="7"/>
        <v>0.19156661154648078</v>
      </c>
      <c r="M64">
        <f t="shared" si="8"/>
        <v>0.00033401</v>
      </c>
      <c r="N64">
        <f t="shared" si="9"/>
        <v>0.00027818</v>
      </c>
      <c r="O64">
        <f t="shared" si="10"/>
        <v>1.2006973901790208</v>
      </c>
      <c r="P64">
        <f>(1-O64/2.65)*100</f>
        <v>54.69066452154638</v>
      </c>
      <c r="V64" s="24" t="s">
        <v>18</v>
      </c>
      <c r="W64" t="s">
        <v>23</v>
      </c>
      <c r="X64" t="s">
        <v>24</v>
      </c>
      <c r="Y64" t="s">
        <v>25</v>
      </c>
      <c r="Z64" t="s">
        <v>26</v>
      </c>
      <c r="AB64" t="s">
        <v>86</v>
      </c>
      <c r="AC64" s="5" t="s">
        <v>87</v>
      </c>
      <c r="AD64" t="s">
        <v>88</v>
      </c>
      <c r="AF64" s="9" t="s">
        <v>18</v>
      </c>
      <c r="AG64" t="s">
        <v>237</v>
      </c>
      <c r="AH64" t="s">
        <v>247</v>
      </c>
      <c r="AI64" t="s">
        <v>241</v>
      </c>
      <c r="AJ64" t="s">
        <v>242</v>
      </c>
      <c r="AK64" t="s">
        <v>243</v>
      </c>
      <c r="AL64" t="s">
        <v>244</v>
      </c>
      <c r="AM64" s="12"/>
      <c r="AN64" s="12"/>
      <c r="AO64" s="12"/>
      <c r="AP64" s="9"/>
      <c r="AQ64" s="9"/>
      <c r="AR64" s="9"/>
    </row>
    <row r="65" spans="1:44" ht="12.75">
      <c r="A65" t="s">
        <v>18</v>
      </c>
      <c r="B65" t="s">
        <v>92</v>
      </c>
      <c r="C65" t="s">
        <v>91</v>
      </c>
      <c r="D65" t="s">
        <v>90</v>
      </c>
      <c r="E65" t="s">
        <v>89</v>
      </c>
      <c r="F65" t="s">
        <v>95</v>
      </c>
      <c r="G65" t="s">
        <v>96</v>
      </c>
      <c r="H65" t="s">
        <v>228</v>
      </c>
      <c r="I65" t="s">
        <v>88</v>
      </c>
      <c r="J65" t="s">
        <v>226</v>
      </c>
      <c r="K65" t="s">
        <v>93</v>
      </c>
      <c r="L65" t="s">
        <v>94</v>
      </c>
      <c r="M65" t="s">
        <v>224</v>
      </c>
      <c r="N65" t="s">
        <v>223</v>
      </c>
      <c r="O65" t="s">
        <v>225</v>
      </c>
      <c r="P65" t="s">
        <v>227</v>
      </c>
      <c r="V65" s="2" t="s">
        <v>77</v>
      </c>
      <c r="W65" s="9">
        <v>726.4</v>
      </c>
      <c r="X65">
        <v>446.1</v>
      </c>
      <c r="Y65">
        <v>19.4</v>
      </c>
      <c r="Z65">
        <v>7.9</v>
      </c>
      <c r="AA65">
        <v>49.7</v>
      </c>
      <c r="AB65">
        <f t="shared" si="16"/>
        <v>718.5</v>
      </c>
      <c r="AC65" s="5">
        <f t="shared" si="11"/>
        <v>426.70000000000005</v>
      </c>
      <c r="AD65">
        <f>(AB65-AC65)</f>
        <v>291.79999999999995</v>
      </c>
      <c r="AF65" s="9" t="s">
        <v>253</v>
      </c>
      <c r="AG65">
        <f>SUM(AD65:AD68)</f>
        <v>1214.0000000000002</v>
      </c>
      <c r="AH65">
        <f>SUM(AC65:AC68)</f>
        <v>2008</v>
      </c>
      <c r="AI65">
        <v>17.5</v>
      </c>
      <c r="AJ65">
        <v>18</v>
      </c>
      <c r="AK65">
        <v>15.5</v>
      </c>
      <c r="AL65">
        <v>19</v>
      </c>
      <c r="AM65" s="12">
        <f t="shared" si="12"/>
        <v>17.5</v>
      </c>
      <c r="AN65" s="12">
        <v>21</v>
      </c>
      <c r="AO65" s="12">
        <v>28</v>
      </c>
      <c r="AP65" s="9">
        <f t="shared" si="13"/>
        <v>10290</v>
      </c>
      <c r="AQ65" s="9">
        <f t="shared" si="14"/>
        <v>0.19514091350826046</v>
      </c>
      <c r="AR65" s="9"/>
    </row>
    <row r="66" spans="1:44" ht="12.75">
      <c r="A66" t="s">
        <v>74</v>
      </c>
      <c r="B66">
        <v>427.97</v>
      </c>
      <c r="C66">
        <v>370.39</v>
      </c>
      <c r="D66">
        <v>7.6</v>
      </c>
      <c r="E66">
        <v>7</v>
      </c>
      <c r="F66">
        <f t="shared" si="2"/>
        <v>420.97</v>
      </c>
      <c r="G66">
        <f t="shared" si="3"/>
        <v>362.78999999999996</v>
      </c>
      <c r="H66">
        <v>278.18</v>
      </c>
      <c r="I66">
        <f t="shared" si="4"/>
        <v>58.180000000000064</v>
      </c>
      <c r="J66">
        <f t="shared" si="5"/>
        <v>1.3041555827162268</v>
      </c>
      <c r="K66">
        <f t="shared" si="6"/>
        <v>0.16036825711844338</v>
      </c>
      <c r="L66">
        <f t="shared" si="7"/>
        <v>0.2091451578114892</v>
      </c>
      <c r="M66">
        <f t="shared" si="8"/>
        <v>0.00036279</v>
      </c>
      <c r="N66">
        <f t="shared" si="9"/>
        <v>0.00027818</v>
      </c>
      <c r="O66">
        <f t="shared" si="10"/>
        <v>1.3041555827162268</v>
      </c>
      <c r="P66">
        <f>(1-O66/2.65)*100</f>
        <v>50.786581784293325</v>
      </c>
      <c r="V66" s="4" t="s">
        <v>78</v>
      </c>
      <c r="W66" s="9">
        <v>903.79</v>
      </c>
      <c r="X66">
        <v>696.6</v>
      </c>
      <c r="Y66">
        <v>47.1</v>
      </c>
      <c r="Z66">
        <v>13.6</v>
      </c>
      <c r="AA66" t="s">
        <v>188</v>
      </c>
      <c r="AB66">
        <f t="shared" si="16"/>
        <v>890.1899999999999</v>
      </c>
      <c r="AC66" s="5">
        <f t="shared" si="11"/>
        <v>649.5</v>
      </c>
      <c r="AD66">
        <f>(AB66-AC66)</f>
        <v>240.68999999999994</v>
      </c>
      <c r="AF66" s="9"/>
      <c r="AM66" s="12"/>
      <c r="AN66" s="12"/>
      <c r="AO66" s="12"/>
      <c r="AP66" s="9"/>
      <c r="AQ66" s="9"/>
      <c r="AR66" s="9"/>
    </row>
    <row r="67" spans="22:44" ht="12.75">
      <c r="V67" s="4" t="s">
        <v>79</v>
      </c>
      <c r="W67" s="9">
        <v>1116.79</v>
      </c>
      <c r="X67">
        <v>656.9</v>
      </c>
      <c r="Y67">
        <v>46.6</v>
      </c>
      <c r="Z67">
        <v>14.6</v>
      </c>
      <c r="AA67" t="s">
        <v>189</v>
      </c>
      <c r="AB67">
        <f t="shared" si="16"/>
        <v>1102.19</v>
      </c>
      <c r="AC67" s="5">
        <f t="shared" si="11"/>
        <v>610.3</v>
      </c>
      <c r="AD67">
        <f>(AB67-AC67)</f>
        <v>491.8900000000001</v>
      </c>
      <c r="AF67" s="9"/>
      <c r="AM67" s="12"/>
      <c r="AN67" s="12"/>
      <c r="AO67" s="12"/>
      <c r="AP67" s="9"/>
      <c r="AQ67" s="9"/>
      <c r="AR67" s="9"/>
    </row>
    <row r="68" spans="22:44" ht="12.75">
      <c r="V68" s="3" t="s">
        <v>80</v>
      </c>
      <c r="W68" s="9">
        <v>519.32</v>
      </c>
      <c r="X68">
        <v>340.5</v>
      </c>
      <c r="Y68">
        <v>19</v>
      </c>
      <c r="Z68">
        <v>8.2</v>
      </c>
      <c r="AA68" t="s">
        <v>190</v>
      </c>
      <c r="AB68">
        <f t="shared" si="16"/>
        <v>511.12000000000006</v>
      </c>
      <c r="AC68" s="5">
        <f t="shared" si="11"/>
        <v>321.5</v>
      </c>
      <c r="AD68">
        <f>(AB68-AC68)</f>
        <v>189.62000000000006</v>
      </c>
      <c r="AF68" s="9"/>
      <c r="AM68" s="12"/>
      <c r="AN68" s="12"/>
      <c r="AO68" s="12"/>
      <c r="AP68" s="9"/>
      <c r="AQ68" s="9"/>
      <c r="AR68" s="9"/>
    </row>
    <row r="69" spans="22:44" ht="12.75">
      <c r="V69" s="24" t="s">
        <v>82</v>
      </c>
      <c r="W69">
        <v>204.37</v>
      </c>
      <c r="X69">
        <v>191.7</v>
      </c>
      <c r="Y69">
        <v>46.8</v>
      </c>
      <c r="Z69">
        <v>13.9</v>
      </c>
      <c r="AA69" t="s">
        <v>191</v>
      </c>
      <c r="AB69">
        <f t="shared" si="16"/>
        <v>190.47</v>
      </c>
      <c r="AC69" s="5">
        <f aca="true" t="shared" si="22" ref="AC69:AC130">(X69-Y69)</f>
        <v>144.89999999999998</v>
      </c>
      <c r="AD69">
        <f aca="true" t="shared" si="23" ref="AD69:AD130">(AB69-AC69)</f>
        <v>45.57000000000002</v>
      </c>
      <c r="AF69" s="9" t="s">
        <v>82</v>
      </c>
      <c r="AG69" s="5">
        <f>AD69</f>
        <v>45.57000000000002</v>
      </c>
      <c r="AH69" s="5">
        <f>AC69</f>
        <v>144.89999999999998</v>
      </c>
      <c r="AI69">
        <v>1</v>
      </c>
      <c r="AJ69">
        <v>1</v>
      </c>
      <c r="AK69">
        <v>2.5</v>
      </c>
      <c r="AL69">
        <v>2</v>
      </c>
      <c r="AM69" s="12">
        <f>AVERAGE(AI69,AI69:AL69)</f>
        <v>1.5</v>
      </c>
      <c r="AN69" s="12">
        <v>21</v>
      </c>
      <c r="AO69" s="12">
        <v>28</v>
      </c>
      <c r="AP69" s="9">
        <f aca="true" t="shared" si="24" ref="AP69:AP131">(AM69*AN69*AO69)</f>
        <v>882</v>
      </c>
      <c r="AQ69" s="9">
        <f>(AH69/AP69)</f>
        <v>0.16428571428571426</v>
      </c>
      <c r="AR69" s="9"/>
    </row>
    <row r="70" spans="1:44" ht="12.75">
      <c r="A70" t="s">
        <v>75</v>
      </c>
      <c r="B70">
        <v>315.41</v>
      </c>
      <c r="C70">
        <v>301.11</v>
      </c>
      <c r="D70">
        <v>8.33</v>
      </c>
      <c r="E70">
        <v>7.72</v>
      </c>
      <c r="F70">
        <f t="shared" si="2"/>
        <v>307.69</v>
      </c>
      <c r="G70">
        <f t="shared" si="3"/>
        <v>292.78000000000003</v>
      </c>
      <c r="H70">
        <v>278.18</v>
      </c>
      <c r="I70">
        <f t="shared" si="4"/>
        <v>14.909999999999968</v>
      </c>
      <c r="J70">
        <f t="shared" si="5"/>
        <v>1.0524840031634195</v>
      </c>
      <c r="K70">
        <f t="shared" si="6"/>
        <v>0.05092560967279174</v>
      </c>
      <c r="L70">
        <f t="shared" si="7"/>
        <v>0.05359838953195761</v>
      </c>
      <c r="M70">
        <f t="shared" si="8"/>
        <v>0.00029278</v>
      </c>
      <c r="N70">
        <f t="shared" si="9"/>
        <v>0.00027818</v>
      </c>
      <c r="O70">
        <f t="shared" si="10"/>
        <v>1.0524840031634195</v>
      </c>
      <c r="P70">
        <f>(1-O70/2.65)*100</f>
        <v>60.283622522135104</v>
      </c>
      <c r="V70" s="24" t="s">
        <v>192</v>
      </c>
      <c r="W70">
        <v>1408.49</v>
      </c>
      <c r="X70">
        <v>1256.1</v>
      </c>
      <c r="Y70">
        <v>47.3</v>
      </c>
      <c r="Z70">
        <v>13.3</v>
      </c>
      <c r="AA70" t="s">
        <v>193</v>
      </c>
      <c r="AB70">
        <f t="shared" si="16"/>
        <v>1395.19</v>
      </c>
      <c r="AC70" s="5">
        <f t="shared" si="22"/>
        <v>1208.8</v>
      </c>
      <c r="AD70">
        <f t="shared" si="23"/>
        <v>186.3900000000001</v>
      </c>
      <c r="AF70" s="9" t="s">
        <v>192</v>
      </c>
      <c r="AG70">
        <f>AD70</f>
        <v>186.3900000000001</v>
      </c>
      <c r="AH70">
        <f>AC70</f>
        <v>1208.8</v>
      </c>
      <c r="AI70">
        <v>4</v>
      </c>
      <c r="AJ70">
        <v>4</v>
      </c>
      <c r="AK70">
        <v>4</v>
      </c>
      <c r="AL70">
        <v>3.5</v>
      </c>
      <c r="AM70" s="12">
        <f>AVERAGE(AI70,AI70:AL70)</f>
        <v>3.9</v>
      </c>
      <c r="AN70" s="12">
        <v>21</v>
      </c>
      <c r="AO70" s="12">
        <v>28</v>
      </c>
      <c r="AP70" s="9">
        <f t="shared" si="24"/>
        <v>2293.2</v>
      </c>
      <c r="AQ70" s="9">
        <f>(AH70/AP70)</f>
        <v>0.5271236699808128</v>
      </c>
      <c r="AR70" s="9"/>
    </row>
    <row r="71" spans="1:44" ht="12.75">
      <c r="A71" t="s">
        <v>76</v>
      </c>
      <c r="B71">
        <v>361.2</v>
      </c>
      <c r="C71">
        <v>338.08</v>
      </c>
      <c r="D71">
        <v>7.9</v>
      </c>
      <c r="E71">
        <v>14.7</v>
      </c>
      <c r="F71">
        <f t="shared" si="2"/>
        <v>346.5</v>
      </c>
      <c r="G71">
        <f t="shared" si="3"/>
        <v>330.18</v>
      </c>
      <c r="H71">
        <v>278.18</v>
      </c>
      <c r="I71">
        <f t="shared" si="4"/>
        <v>16.319999999999993</v>
      </c>
      <c r="J71">
        <f t="shared" si="5"/>
        <v>1.1869293263354663</v>
      </c>
      <c r="K71">
        <f t="shared" si="6"/>
        <v>0.04942758495366162</v>
      </c>
      <c r="L71">
        <f t="shared" si="7"/>
        <v>0.058667050111438614</v>
      </c>
      <c r="M71">
        <f t="shared" si="8"/>
        <v>0.00033018</v>
      </c>
      <c r="N71">
        <f t="shared" si="9"/>
        <v>0.00027818</v>
      </c>
      <c r="O71">
        <f t="shared" si="10"/>
        <v>1.1869293263354663</v>
      </c>
      <c r="P71">
        <f>(1-O71/2.65)*100</f>
        <v>55.21021410054844</v>
      </c>
      <c r="V71" s="29" t="s">
        <v>1</v>
      </c>
      <c r="W71" s="1">
        <v>275.45</v>
      </c>
      <c r="X71" s="1"/>
      <c r="Y71" s="1"/>
      <c r="Z71" s="1"/>
      <c r="AA71" s="1"/>
      <c r="AB71" s="1"/>
      <c r="AC71" s="1"/>
      <c r="AD71" s="1"/>
      <c r="AE71" s="1"/>
      <c r="AF71" s="21" t="s">
        <v>1</v>
      </c>
      <c r="AG71" s="1"/>
      <c r="AH71" s="1"/>
      <c r="AI71" s="5">
        <v>3</v>
      </c>
      <c r="AJ71" s="5">
        <v>3.5</v>
      </c>
      <c r="AK71" s="5">
        <v>3</v>
      </c>
      <c r="AL71" s="5">
        <v>3</v>
      </c>
      <c r="AM71" s="12">
        <f>AVERAGE(AI71,AI71:AL71)</f>
        <v>3.1</v>
      </c>
      <c r="AN71" s="12">
        <v>21</v>
      </c>
      <c r="AO71" s="12">
        <v>28</v>
      </c>
      <c r="AP71" s="9">
        <f t="shared" si="24"/>
        <v>1822.8000000000002</v>
      </c>
      <c r="AQ71" s="9"/>
      <c r="AR71" s="9"/>
    </row>
    <row r="72" spans="1:44" ht="12.75">
      <c r="A72" t="s">
        <v>1</v>
      </c>
      <c r="B72">
        <v>350.81</v>
      </c>
      <c r="C72">
        <v>328.75</v>
      </c>
      <c r="D72">
        <v>7.6</v>
      </c>
      <c r="E72">
        <v>6.5</v>
      </c>
      <c r="F72">
        <f t="shared" si="2"/>
        <v>344.31</v>
      </c>
      <c r="G72">
        <f t="shared" si="3"/>
        <v>321.15</v>
      </c>
      <c r="H72">
        <v>278.18</v>
      </c>
      <c r="I72">
        <f t="shared" si="4"/>
        <v>23.160000000000025</v>
      </c>
      <c r="J72">
        <f t="shared" si="5"/>
        <v>1.154468329858365</v>
      </c>
      <c r="K72">
        <f t="shared" si="6"/>
        <v>0.07211583372255964</v>
      </c>
      <c r="L72">
        <f t="shared" si="7"/>
        <v>0.08325544611402698</v>
      </c>
      <c r="M72">
        <f t="shared" si="8"/>
        <v>0.00032114999999999997</v>
      </c>
      <c r="N72">
        <f t="shared" si="9"/>
        <v>0.00027818</v>
      </c>
      <c r="O72">
        <f t="shared" si="10"/>
        <v>1.154468329858365</v>
      </c>
      <c r="P72">
        <f>(1-O72/2.65)*100</f>
        <v>56.43515736383529</v>
      </c>
      <c r="V72" s="2" t="s">
        <v>32</v>
      </c>
      <c r="W72">
        <v>193.03</v>
      </c>
      <c r="X72">
        <v>118.4</v>
      </c>
      <c r="Y72">
        <v>19.3</v>
      </c>
      <c r="Z72">
        <v>7.1</v>
      </c>
      <c r="AA72" t="s">
        <v>121</v>
      </c>
      <c r="AB72">
        <f t="shared" si="16"/>
        <v>185.93</v>
      </c>
      <c r="AC72" s="5">
        <f t="shared" si="22"/>
        <v>99.10000000000001</v>
      </c>
      <c r="AD72">
        <f t="shared" si="23"/>
        <v>86.83</v>
      </c>
      <c r="AF72" s="9" t="s">
        <v>254</v>
      </c>
      <c r="AG72">
        <f>SUM(AD72:AD76)</f>
        <v>496.84000000000003</v>
      </c>
      <c r="AH72">
        <f>SUM(AC72:AC76)</f>
        <v>819.5</v>
      </c>
      <c r="AI72" s="5">
        <v>6.5</v>
      </c>
      <c r="AJ72" s="5">
        <v>5.5</v>
      </c>
      <c r="AK72" s="5">
        <v>6</v>
      </c>
      <c r="AL72" s="5">
        <v>5</v>
      </c>
      <c r="AM72" s="12">
        <f>AVERAGE(AI72,AI72:AL72)</f>
        <v>5.9</v>
      </c>
      <c r="AN72" s="12">
        <v>21</v>
      </c>
      <c r="AO72" s="12">
        <v>28</v>
      </c>
      <c r="AP72" s="9">
        <f t="shared" si="24"/>
        <v>3469.2000000000003</v>
      </c>
      <c r="AQ72" s="9">
        <f>(AH72/AP72)</f>
        <v>0.23622160728698258</v>
      </c>
      <c r="AR72" s="9"/>
    </row>
    <row r="73" spans="1:44" ht="12.75">
      <c r="A73" t="s">
        <v>2</v>
      </c>
      <c r="B73">
        <v>370.29</v>
      </c>
      <c r="C73">
        <v>350.11</v>
      </c>
      <c r="D73">
        <v>8.35</v>
      </c>
      <c r="E73">
        <v>7.94</v>
      </c>
      <c r="F73">
        <f t="shared" si="2"/>
        <v>362.35</v>
      </c>
      <c r="G73">
        <f t="shared" si="3"/>
        <v>341.76</v>
      </c>
      <c r="H73">
        <v>278.18</v>
      </c>
      <c r="I73">
        <f t="shared" si="4"/>
        <v>20.590000000000032</v>
      </c>
      <c r="J73">
        <f t="shared" si="5"/>
        <v>1.2285570493924796</v>
      </c>
      <c r="K73">
        <f t="shared" si="6"/>
        <v>0.060246956928839045</v>
      </c>
      <c r="L73">
        <f t="shared" si="7"/>
        <v>0.0740168236393703</v>
      </c>
      <c r="M73">
        <f t="shared" si="8"/>
        <v>0.00034176</v>
      </c>
      <c r="N73">
        <f t="shared" si="9"/>
        <v>0.00027818</v>
      </c>
      <c r="O73">
        <f t="shared" si="10"/>
        <v>1.2285570493924796</v>
      </c>
      <c r="P73">
        <f>(1-O73/2.65)*100</f>
        <v>53.63935662669888</v>
      </c>
      <c r="V73" s="4" t="s">
        <v>33</v>
      </c>
      <c r="W73">
        <v>275.34</v>
      </c>
      <c r="X73">
        <v>149</v>
      </c>
      <c r="Y73">
        <v>19.3</v>
      </c>
      <c r="Z73">
        <v>7</v>
      </c>
      <c r="AA73" t="s">
        <v>123</v>
      </c>
      <c r="AB73">
        <f aca="true" t="shared" si="25" ref="AB73:AB136">(W73-Z73)</f>
        <v>268.34</v>
      </c>
      <c r="AC73" s="5">
        <f t="shared" si="22"/>
        <v>129.7</v>
      </c>
      <c r="AD73">
        <f t="shared" si="23"/>
        <v>138.64</v>
      </c>
      <c r="AF73" s="9"/>
      <c r="AI73" s="5"/>
      <c r="AJ73" s="5"/>
      <c r="AK73" s="5"/>
      <c r="AL73" s="5"/>
      <c r="AM73" s="12"/>
      <c r="AN73" s="12"/>
      <c r="AO73" s="12"/>
      <c r="AP73" s="9"/>
      <c r="AQ73" s="9"/>
      <c r="AR73" s="9"/>
    </row>
    <row r="74" spans="22:44" ht="12.75">
      <c r="V74" s="4" t="s">
        <v>65</v>
      </c>
      <c r="W74">
        <v>261.99</v>
      </c>
      <c r="X74">
        <v>268.9</v>
      </c>
      <c r="Y74">
        <v>19.1</v>
      </c>
      <c r="Z74">
        <v>6.7</v>
      </c>
      <c r="AA74" t="s">
        <v>122</v>
      </c>
      <c r="AB74">
        <f t="shared" si="25"/>
        <v>255.29000000000002</v>
      </c>
      <c r="AC74" s="5">
        <f t="shared" si="22"/>
        <v>249.79999999999998</v>
      </c>
      <c r="AD74">
        <f t="shared" si="23"/>
        <v>5.4900000000000375</v>
      </c>
      <c r="AF74" s="9"/>
      <c r="AI74" s="5"/>
      <c r="AJ74" s="5"/>
      <c r="AK74" s="5"/>
      <c r="AL74" s="5"/>
      <c r="AM74" s="12"/>
      <c r="AN74" s="12"/>
      <c r="AO74" s="12"/>
      <c r="AP74" s="9"/>
      <c r="AQ74" s="9"/>
      <c r="AR74" s="9"/>
    </row>
    <row r="75" spans="22:44" ht="12.75">
      <c r="V75" s="4" t="s">
        <v>81</v>
      </c>
      <c r="W75">
        <v>345.33</v>
      </c>
      <c r="X75">
        <v>230.1</v>
      </c>
      <c r="Y75">
        <v>19.4</v>
      </c>
      <c r="Z75" s="5">
        <v>7</v>
      </c>
      <c r="AA75" t="s">
        <v>194</v>
      </c>
      <c r="AB75">
        <f t="shared" si="25"/>
        <v>338.33</v>
      </c>
      <c r="AC75" s="5">
        <f t="shared" si="22"/>
        <v>210.7</v>
      </c>
      <c r="AD75">
        <f t="shared" si="23"/>
        <v>127.63</v>
      </c>
      <c r="AF75" s="9"/>
      <c r="AI75" s="5"/>
      <c r="AJ75" s="5"/>
      <c r="AK75" s="5"/>
      <c r="AL75" s="5"/>
      <c r="AM75" s="12"/>
      <c r="AN75" s="12"/>
      <c r="AO75" s="12"/>
      <c r="AP75" s="9"/>
      <c r="AQ75" s="9"/>
      <c r="AR75" s="9"/>
    </row>
    <row r="76" spans="22:44" ht="12.75">
      <c r="V76" s="3" t="s">
        <v>83</v>
      </c>
      <c r="W76">
        <v>275.45</v>
      </c>
      <c r="X76">
        <v>149.5</v>
      </c>
      <c r="Y76">
        <v>19.3</v>
      </c>
      <c r="Z76">
        <v>7</v>
      </c>
      <c r="AA76" t="s">
        <v>123</v>
      </c>
      <c r="AB76">
        <f t="shared" si="25"/>
        <v>268.45</v>
      </c>
      <c r="AC76" s="5">
        <f t="shared" si="22"/>
        <v>130.2</v>
      </c>
      <c r="AD76">
        <f t="shared" si="23"/>
        <v>138.25</v>
      </c>
      <c r="AF76" s="9"/>
      <c r="AI76" s="5"/>
      <c r="AJ76" s="5"/>
      <c r="AK76" s="5"/>
      <c r="AL76" s="5"/>
      <c r="AM76" s="12"/>
      <c r="AN76" s="12"/>
      <c r="AO76" s="12"/>
      <c r="AP76" s="9"/>
      <c r="AQ76" s="9"/>
      <c r="AR76" s="9"/>
    </row>
    <row r="77" spans="1:44" ht="12.75">
      <c r="A77" t="s">
        <v>3</v>
      </c>
      <c r="B77">
        <v>380.69</v>
      </c>
      <c r="C77">
        <v>360.23</v>
      </c>
      <c r="D77">
        <v>8.31</v>
      </c>
      <c r="E77">
        <v>7.33</v>
      </c>
      <c r="F77">
        <f t="shared" si="2"/>
        <v>373.36</v>
      </c>
      <c r="G77">
        <f t="shared" si="3"/>
        <v>351.92</v>
      </c>
      <c r="H77">
        <v>278.18</v>
      </c>
      <c r="I77">
        <f t="shared" si="4"/>
        <v>21.439999999999998</v>
      </c>
      <c r="J77">
        <f t="shared" si="5"/>
        <v>1.26508016392264</v>
      </c>
      <c r="K77">
        <f t="shared" si="6"/>
        <v>0.06092293703114343</v>
      </c>
      <c r="L77">
        <f t="shared" si="7"/>
        <v>0.07707239916600761</v>
      </c>
      <c r="M77">
        <f t="shared" si="8"/>
        <v>0.00035192000000000003</v>
      </c>
      <c r="N77">
        <f t="shared" si="9"/>
        <v>0.00027818</v>
      </c>
      <c r="O77">
        <f t="shared" si="10"/>
        <v>1.26508016392264</v>
      </c>
      <c r="P77">
        <f>(1-O77/2.65)*100</f>
        <v>52.26112588971169</v>
      </c>
      <c r="V77" s="2" t="s">
        <v>37</v>
      </c>
      <c r="W77">
        <v>818.34</v>
      </c>
      <c r="X77">
        <v>675.9</v>
      </c>
      <c r="Y77">
        <v>46.6</v>
      </c>
      <c r="Z77">
        <v>13.4</v>
      </c>
      <c r="AA77" t="s">
        <v>195</v>
      </c>
      <c r="AB77">
        <f t="shared" si="25"/>
        <v>804.94</v>
      </c>
      <c r="AC77" s="5">
        <f t="shared" si="22"/>
        <v>629.3</v>
      </c>
      <c r="AD77">
        <f t="shared" si="23"/>
        <v>175.6400000000001</v>
      </c>
      <c r="AF77" s="9" t="s">
        <v>67</v>
      </c>
      <c r="AG77">
        <f>SUM(AD77:AD78)</f>
        <v>361.3800000000001</v>
      </c>
      <c r="AH77">
        <f>SUM(AC77:AC78)</f>
        <v>775.3</v>
      </c>
      <c r="AI77" s="5">
        <v>7</v>
      </c>
      <c r="AJ77" s="5">
        <v>7</v>
      </c>
      <c r="AK77" s="5">
        <v>6</v>
      </c>
      <c r="AL77" s="5">
        <v>6</v>
      </c>
      <c r="AM77" s="12">
        <f>AVERAGE(AI77,AI77:AL77)</f>
        <v>6.6</v>
      </c>
      <c r="AN77" s="12">
        <v>21</v>
      </c>
      <c r="AO77" s="12">
        <v>28</v>
      </c>
      <c r="AP77" s="9">
        <f t="shared" si="24"/>
        <v>3880.7999999999997</v>
      </c>
      <c r="AQ77" s="9">
        <f>(AH77/AP77)</f>
        <v>0.19977839620696763</v>
      </c>
      <c r="AR77" s="9"/>
    </row>
    <row r="78" spans="22:44" ht="12.75">
      <c r="V78" s="3" t="s">
        <v>38</v>
      </c>
      <c r="W78">
        <v>339.24</v>
      </c>
      <c r="X78">
        <v>165.2</v>
      </c>
      <c r="Y78">
        <v>19.2</v>
      </c>
      <c r="Z78">
        <v>7.5</v>
      </c>
      <c r="AA78" t="s">
        <v>124</v>
      </c>
      <c r="AB78">
        <f t="shared" si="25"/>
        <v>331.74</v>
      </c>
      <c r="AC78" s="5">
        <f t="shared" si="22"/>
        <v>146</v>
      </c>
      <c r="AD78">
        <f t="shared" si="23"/>
        <v>185.74</v>
      </c>
      <c r="AF78" s="9"/>
      <c r="AM78" s="12"/>
      <c r="AN78" s="12"/>
      <c r="AO78" s="12"/>
      <c r="AP78" s="9"/>
      <c r="AQ78" s="9"/>
      <c r="AR78" s="9"/>
    </row>
    <row r="79" spans="1:44" ht="12.75">
      <c r="A79" t="s">
        <v>4</v>
      </c>
      <c r="B79">
        <v>401.92</v>
      </c>
      <c r="C79">
        <v>381.66</v>
      </c>
      <c r="D79">
        <v>6.8</v>
      </c>
      <c r="E79">
        <v>6.8</v>
      </c>
      <c r="F79">
        <f t="shared" si="2"/>
        <v>395.12</v>
      </c>
      <c r="G79">
        <f t="shared" si="3"/>
        <v>374.86</v>
      </c>
      <c r="H79">
        <v>278.18</v>
      </c>
      <c r="I79">
        <f t="shared" si="4"/>
        <v>20.25999999999999</v>
      </c>
      <c r="J79">
        <f t="shared" si="5"/>
        <v>1.3475447551944784</v>
      </c>
      <c r="K79">
        <f t="shared" si="6"/>
        <v>0.05404684415515123</v>
      </c>
      <c r="L79">
        <f t="shared" si="7"/>
        <v>0.07283054137608738</v>
      </c>
      <c r="M79">
        <f t="shared" si="8"/>
        <v>0.00037486</v>
      </c>
      <c r="N79">
        <f t="shared" si="9"/>
        <v>0.00027818</v>
      </c>
      <c r="O79">
        <f t="shared" si="10"/>
        <v>1.3475447551944786</v>
      </c>
      <c r="P79">
        <f>(1-O79/2.65)*100</f>
        <v>49.14925452096307</v>
      </c>
      <c r="V79" s="2" t="s">
        <v>46</v>
      </c>
      <c r="W79">
        <v>577.21</v>
      </c>
      <c r="X79">
        <v>514</v>
      </c>
      <c r="Y79">
        <v>47</v>
      </c>
      <c r="Z79">
        <v>13</v>
      </c>
      <c r="AA79" t="s">
        <v>197</v>
      </c>
      <c r="AB79">
        <f t="shared" si="25"/>
        <v>564.21</v>
      </c>
      <c r="AC79" s="5">
        <f t="shared" si="22"/>
        <v>467</v>
      </c>
      <c r="AD79">
        <f t="shared" si="23"/>
        <v>97.21000000000004</v>
      </c>
      <c r="AF79" s="9" t="s">
        <v>232</v>
      </c>
      <c r="AG79">
        <f>SUM(AD79:AD82)</f>
        <v>371.98</v>
      </c>
      <c r="AH79">
        <f>SUM(AC79:AC82)</f>
        <v>917.7</v>
      </c>
      <c r="AI79">
        <v>3.5</v>
      </c>
      <c r="AJ79">
        <v>3.5</v>
      </c>
      <c r="AK79">
        <v>3.5</v>
      </c>
      <c r="AL79">
        <v>3</v>
      </c>
      <c r="AM79" s="12">
        <f>AVERAGE(AI79,AI79:AL79)</f>
        <v>3.4</v>
      </c>
      <c r="AN79" s="12">
        <v>21</v>
      </c>
      <c r="AO79" s="12">
        <v>28</v>
      </c>
      <c r="AP79" s="9">
        <f t="shared" si="24"/>
        <v>1999.1999999999998</v>
      </c>
      <c r="AQ79" s="9">
        <f>(AH79/AP79)</f>
        <v>0.45903361344537824</v>
      </c>
      <c r="AR79" s="9"/>
    </row>
    <row r="80" spans="22:44" ht="12.75">
      <c r="V80" s="4" t="s">
        <v>60</v>
      </c>
      <c r="W80">
        <v>226.48</v>
      </c>
      <c r="X80">
        <v>213.7</v>
      </c>
      <c r="Y80">
        <v>19</v>
      </c>
      <c r="Z80">
        <v>6.9</v>
      </c>
      <c r="AA80" t="s">
        <v>198</v>
      </c>
      <c r="AB80">
        <f t="shared" si="25"/>
        <v>219.57999999999998</v>
      </c>
      <c r="AC80" s="5">
        <f t="shared" si="22"/>
        <v>194.7</v>
      </c>
      <c r="AD80">
        <f t="shared" si="23"/>
        <v>24.879999999999995</v>
      </c>
      <c r="AF80" s="9"/>
      <c r="AM80" s="12"/>
      <c r="AN80" s="12"/>
      <c r="AO80" s="12"/>
      <c r="AP80" s="9"/>
      <c r="AQ80" s="9"/>
      <c r="AR80" s="9"/>
    </row>
    <row r="81" spans="22:44" ht="12.75">
      <c r="V81" s="4" t="s">
        <v>69</v>
      </c>
      <c r="W81">
        <v>313.38</v>
      </c>
      <c r="X81">
        <v>146</v>
      </c>
      <c r="Y81">
        <v>18.9</v>
      </c>
      <c r="Z81">
        <v>6.8</v>
      </c>
      <c r="AB81">
        <f t="shared" si="25"/>
        <v>306.58</v>
      </c>
      <c r="AC81" s="5">
        <f t="shared" si="22"/>
        <v>127.1</v>
      </c>
      <c r="AD81">
        <f t="shared" si="23"/>
        <v>179.48</v>
      </c>
      <c r="AF81" s="9"/>
      <c r="AM81" s="12"/>
      <c r="AN81" s="12"/>
      <c r="AO81" s="12"/>
      <c r="AP81" s="9"/>
      <c r="AQ81" s="9"/>
      <c r="AR81" s="9"/>
    </row>
    <row r="82" spans="22:44" ht="12.75">
      <c r="V82" s="3" t="s">
        <v>70</v>
      </c>
      <c r="W82">
        <v>206.51</v>
      </c>
      <c r="X82">
        <v>143.1</v>
      </c>
      <c r="Y82">
        <v>14.2</v>
      </c>
      <c r="Z82">
        <v>7.2</v>
      </c>
      <c r="AB82">
        <f t="shared" si="25"/>
        <v>199.31</v>
      </c>
      <c r="AC82" s="5">
        <f t="shared" si="22"/>
        <v>128.9</v>
      </c>
      <c r="AD82">
        <f t="shared" si="23"/>
        <v>70.41</v>
      </c>
      <c r="AF82" s="9"/>
      <c r="AM82" s="12"/>
      <c r="AN82" s="12"/>
      <c r="AO82" s="12"/>
      <c r="AP82" s="9"/>
      <c r="AQ82" s="9"/>
      <c r="AR82" s="9"/>
    </row>
    <row r="83" spans="1:44" ht="12.75">
      <c r="A83" t="s">
        <v>5</v>
      </c>
      <c r="B83">
        <v>337.83</v>
      </c>
      <c r="C83">
        <v>315.22</v>
      </c>
      <c r="D83">
        <v>8.12</v>
      </c>
      <c r="E83">
        <v>13.4</v>
      </c>
      <c r="F83">
        <f t="shared" si="2"/>
        <v>324.43</v>
      </c>
      <c r="G83">
        <f t="shared" si="3"/>
        <v>307.1</v>
      </c>
      <c r="H83">
        <v>278.18</v>
      </c>
      <c r="I83">
        <f t="shared" si="4"/>
        <v>17.329999999999984</v>
      </c>
      <c r="J83">
        <f t="shared" si="5"/>
        <v>1.1039614638004172</v>
      </c>
      <c r="K83">
        <f t="shared" si="6"/>
        <v>0.05643112992510577</v>
      </c>
      <c r="L83">
        <f t="shared" si="7"/>
        <v>0.062297792796031294</v>
      </c>
      <c r="M83">
        <f t="shared" si="8"/>
        <v>0.00030710000000000004</v>
      </c>
      <c r="N83">
        <f t="shared" si="9"/>
        <v>0.00027818</v>
      </c>
      <c r="O83">
        <f t="shared" si="10"/>
        <v>1.1039614638004172</v>
      </c>
      <c r="P83">
        <f aca="true" t="shared" si="26" ref="P83:P90">(1-O83/2.65)*100</f>
        <v>58.34107683772011</v>
      </c>
      <c r="V83" s="24" t="s">
        <v>84</v>
      </c>
      <c r="W83">
        <v>505.32</v>
      </c>
      <c r="X83">
        <v>468.5</v>
      </c>
      <c r="Y83">
        <v>46.2</v>
      </c>
      <c r="Z83">
        <v>12.9</v>
      </c>
      <c r="AA83" t="s">
        <v>199</v>
      </c>
      <c r="AB83">
        <f t="shared" si="25"/>
        <v>492.42</v>
      </c>
      <c r="AC83" s="5">
        <f t="shared" si="22"/>
        <v>422.3</v>
      </c>
      <c r="AD83">
        <f t="shared" si="23"/>
        <v>70.12</v>
      </c>
      <c r="AF83" s="9" t="s">
        <v>84</v>
      </c>
      <c r="AG83">
        <v>70.12</v>
      </c>
      <c r="AH83">
        <f>SUM(AC83)</f>
        <v>422.3</v>
      </c>
      <c r="AI83">
        <v>2.5</v>
      </c>
      <c r="AJ83">
        <v>2.5</v>
      </c>
      <c r="AK83">
        <v>2.5</v>
      </c>
      <c r="AL83">
        <v>2.5</v>
      </c>
      <c r="AM83" s="12">
        <f>AVERAGE(AI83,AI83:AL83)</f>
        <v>2.5</v>
      </c>
      <c r="AN83" s="12">
        <v>21</v>
      </c>
      <c r="AO83" s="12">
        <v>28</v>
      </c>
      <c r="AP83" s="9">
        <f t="shared" si="24"/>
        <v>1470</v>
      </c>
      <c r="AQ83" s="9">
        <f>(AH83/AP83)</f>
        <v>0.28727891156462587</v>
      </c>
      <c r="AR83" s="9"/>
    </row>
    <row r="84" spans="1:44" ht="12.75">
      <c r="A84" t="s">
        <v>6</v>
      </c>
      <c r="B84">
        <v>365.83</v>
      </c>
      <c r="C84">
        <v>354.66</v>
      </c>
      <c r="D84">
        <v>8.13</v>
      </c>
      <c r="E84">
        <v>7.77</v>
      </c>
      <c r="F84">
        <f t="shared" si="2"/>
        <v>358.06</v>
      </c>
      <c r="G84">
        <f t="shared" si="3"/>
        <v>346.53000000000003</v>
      </c>
      <c r="H84">
        <v>278.18</v>
      </c>
      <c r="I84">
        <f t="shared" si="4"/>
        <v>11.529999999999973</v>
      </c>
      <c r="J84">
        <f t="shared" si="5"/>
        <v>1.2457042202890216</v>
      </c>
      <c r="K84">
        <f t="shared" si="6"/>
        <v>0.033272732519550895</v>
      </c>
      <c r="L84">
        <f t="shared" si="7"/>
        <v>0.04144798332015232</v>
      </c>
      <c r="M84">
        <f t="shared" si="8"/>
        <v>0.00034653</v>
      </c>
      <c r="N84">
        <f t="shared" si="9"/>
        <v>0.00027818</v>
      </c>
      <c r="O84">
        <f t="shared" si="10"/>
        <v>1.2457042202890216</v>
      </c>
      <c r="P84">
        <f t="shared" si="26"/>
        <v>52.992293573999184</v>
      </c>
      <c r="V84" s="24" t="s">
        <v>6</v>
      </c>
      <c r="W84">
        <v>217.82</v>
      </c>
      <c r="X84">
        <v>223.9</v>
      </c>
      <c r="Y84">
        <v>46.9</v>
      </c>
      <c r="Z84">
        <v>12.8</v>
      </c>
      <c r="AA84" t="s">
        <v>200</v>
      </c>
      <c r="AB84">
        <f t="shared" si="25"/>
        <v>205.01999999999998</v>
      </c>
      <c r="AC84" s="5">
        <f t="shared" si="22"/>
        <v>177</v>
      </c>
      <c r="AD84">
        <f t="shared" si="23"/>
        <v>28.019999999999982</v>
      </c>
      <c r="AF84" s="9" t="s">
        <v>6</v>
      </c>
      <c r="AG84">
        <v>40.82</v>
      </c>
      <c r="AH84">
        <f aca="true" t="shared" si="27" ref="AH84:AH90">SUM(AC84)</f>
        <v>177</v>
      </c>
      <c r="AI84">
        <v>1</v>
      </c>
      <c r="AJ84">
        <v>1</v>
      </c>
      <c r="AK84">
        <v>1</v>
      </c>
      <c r="AL84">
        <v>1</v>
      </c>
      <c r="AM84" s="12">
        <f>AVERAGE(AI84,AI84:AL84)</f>
        <v>1</v>
      </c>
      <c r="AN84" s="12">
        <v>21</v>
      </c>
      <c r="AO84" s="12">
        <v>28</v>
      </c>
      <c r="AP84" s="9">
        <f t="shared" si="24"/>
        <v>588</v>
      </c>
      <c r="AQ84" s="9">
        <f>(AH84/AP84)</f>
        <v>0.3010204081632653</v>
      </c>
      <c r="AR84" s="9"/>
    </row>
    <row r="85" spans="1:44" ht="12.75">
      <c r="A85" t="s">
        <v>7</v>
      </c>
      <c r="B85">
        <v>380.61</v>
      </c>
      <c r="C85">
        <v>309.05</v>
      </c>
      <c r="D85">
        <v>8.36</v>
      </c>
      <c r="E85">
        <v>7.63</v>
      </c>
      <c r="F85">
        <f t="shared" si="2"/>
        <v>372.98</v>
      </c>
      <c r="G85">
        <f t="shared" si="3"/>
        <v>300.69</v>
      </c>
      <c r="H85">
        <v>278.18</v>
      </c>
      <c r="I85">
        <f t="shared" si="4"/>
        <v>72.29000000000002</v>
      </c>
      <c r="J85">
        <f t="shared" si="5"/>
        <v>1.0809188295348335</v>
      </c>
      <c r="K85">
        <f t="shared" si="6"/>
        <v>0.2404137151218864</v>
      </c>
      <c r="L85">
        <f t="shared" si="7"/>
        <v>0.25986771155367033</v>
      </c>
      <c r="M85">
        <f t="shared" si="8"/>
        <v>0.00030069</v>
      </c>
      <c r="N85">
        <f t="shared" si="9"/>
        <v>0.00027818</v>
      </c>
      <c r="O85">
        <f t="shared" si="10"/>
        <v>1.0809188295348335</v>
      </c>
      <c r="P85">
        <f t="shared" si="26"/>
        <v>59.210610206232694</v>
      </c>
      <c r="V85" s="26" t="s">
        <v>7</v>
      </c>
      <c r="W85">
        <v>556.93</v>
      </c>
      <c r="X85">
        <v>443.5</v>
      </c>
      <c r="Y85">
        <v>46.9</v>
      </c>
      <c r="Z85">
        <v>14.5</v>
      </c>
      <c r="AA85" t="s">
        <v>196</v>
      </c>
      <c r="AB85">
        <f>(W85-Z85)</f>
        <v>542.43</v>
      </c>
      <c r="AC85" s="5">
        <f>(X85-Y85)</f>
        <v>396.6</v>
      </c>
      <c r="AD85">
        <f>(AB85-AC85)</f>
        <v>145.82999999999993</v>
      </c>
      <c r="AF85" s="12" t="s">
        <v>7</v>
      </c>
      <c r="AG85" s="5">
        <v>145.83</v>
      </c>
      <c r="AH85">
        <f t="shared" si="27"/>
        <v>396.6</v>
      </c>
      <c r="AI85">
        <v>2</v>
      </c>
      <c r="AJ85">
        <v>2.5</v>
      </c>
      <c r="AK85">
        <v>2.5</v>
      </c>
      <c r="AL85">
        <v>2.5</v>
      </c>
      <c r="AM85" s="12">
        <f>AVERAGE(AI85,AI85:AL85)</f>
        <v>2.3</v>
      </c>
      <c r="AN85" s="12">
        <v>21</v>
      </c>
      <c r="AO85" s="12">
        <v>28</v>
      </c>
      <c r="AP85" s="9">
        <f t="shared" si="24"/>
        <v>1352.3999999999999</v>
      </c>
      <c r="AQ85" s="9">
        <f>(AH85/AP85)</f>
        <v>0.2932564330079859</v>
      </c>
      <c r="AR85" s="9"/>
    </row>
    <row r="86" spans="1:44" ht="12.75">
      <c r="A86" t="s">
        <v>8</v>
      </c>
      <c r="B86">
        <v>315.64</v>
      </c>
      <c r="C86">
        <v>270.83</v>
      </c>
      <c r="D86">
        <v>7.59</v>
      </c>
      <c r="E86">
        <v>7.71</v>
      </c>
      <c r="F86">
        <f t="shared" si="2"/>
        <v>307.93</v>
      </c>
      <c r="G86">
        <f t="shared" si="3"/>
        <v>263.24</v>
      </c>
      <c r="H86">
        <v>278.18</v>
      </c>
      <c r="I86">
        <f t="shared" si="4"/>
        <v>44.69</v>
      </c>
      <c r="J86">
        <f t="shared" si="5"/>
        <v>0.9462937666259257</v>
      </c>
      <c r="K86">
        <f t="shared" si="6"/>
        <v>0.16976903206199664</v>
      </c>
      <c r="L86">
        <f t="shared" si="7"/>
        <v>0.16065137680638436</v>
      </c>
      <c r="M86">
        <f t="shared" si="8"/>
        <v>0.00026324000000000003</v>
      </c>
      <c r="N86">
        <f t="shared" si="9"/>
        <v>0.00027818</v>
      </c>
      <c r="O86">
        <f t="shared" si="10"/>
        <v>0.9462937666259258</v>
      </c>
      <c r="P86">
        <f t="shared" si="26"/>
        <v>64.29080125939903</v>
      </c>
      <c r="V86" s="24" t="s">
        <v>8</v>
      </c>
      <c r="W86">
        <v>382.17</v>
      </c>
      <c r="X86">
        <v>334.7</v>
      </c>
      <c r="Y86">
        <v>46.8</v>
      </c>
      <c r="Z86">
        <v>13.3</v>
      </c>
      <c r="AA86" t="s">
        <v>201</v>
      </c>
      <c r="AB86">
        <f t="shared" si="25"/>
        <v>368.87</v>
      </c>
      <c r="AC86" s="5">
        <f t="shared" si="22"/>
        <v>287.9</v>
      </c>
      <c r="AD86">
        <f t="shared" si="23"/>
        <v>80.97000000000003</v>
      </c>
      <c r="AF86" s="9" t="s">
        <v>8</v>
      </c>
      <c r="AG86">
        <v>80.97</v>
      </c>
      <c r="AH86">
        <f t="shared" si="27"/>
        <v>287.9</v>
      </c>
      <c r="AI86">
        <v>1</v>
      </c>
      <c r="AJ86">
        <v>1.5</v>
      </c>
      <c r="AK86">
        <v>1.5</v>
      </c>
      <c r="AL86">
        <v>1</v>
      </c>
      <c r="AM86" s="12">
        <f>AVERAGE(AI86,AI86:AL86)</f>
        <v>1.2</v>
      </c>
      <c r="AN86" s="12">
        <v>21</v>
      </c>
      <c r="AO86" s="12">
        <v>28</v>
      </c>
      <c r="AP86" s="9">
        <f t="shared" si="24"/>
        <v>705.6</v>
      </c>
      <c r="AQ86" s="9">
        <f>(AH86/AP86)</f>
        <v>0.4080215419501133</v>
      </c>
      <c r="AR86" s="9"/>
    </row>
    <row r="87" spans="1:44" ht="12.75">
      <c r="A87" t="s">
        <v>9</v>
      </c>
      <c r="B87">
        <v>326.32</v>
      </c>
      <c r="C87">
        <v>274.35</v>
      </c>
      <c r="D87">
        <v>8.5</v>
      </c>
      <c r="E87">
        <v>7.82</v>
      </c>
      <c r="F87">
        <f t="shared" si="2"/>
        <v>318.5</v>
      </c>
      <c r="G87">
        <f t="shared" si="3"/>
        <v>265.85</v>
      </c>
      <c r="H87">
        <v>278.18</v>
      </c>
      <c r="I87">
        <f t="shared" si="4"/>
        <v>52.64999999999998</v>
      </c>
      <c r="J87">
        <f t="shared" si="5"/>
        <v>0.9556761808900712</v>
      </c>
      <c r="K87">
        <f t="shared" si="6"/>
        <v>0.19804400977995099</v>
      </c>
      <c r="L87">
        <f t="shared" si="7"/>
        <v>0.18926594291465948</v>
      </c>
      <c r="M87">
        <f t="shared" si="8"/>
        <v>0.00026585000000000004</v>
      </c>
      <c r="N87">
        <f t="shared" si="9"/>
        <v>0.00027818</v>
      </c>
      <c r="O87">
        <f t="shared" si="10"/>
        <v>0.9556761808900713</v>
      </c>
      <c r="P87">
        <f t="shared" si="26"/>
        <v>63.9367478909407</v>
      </c>
      <c r="V87" s="26" t="s">
        <v>9</v>
      </c>
      <c r="W87" s="5">
        <v>738.78</v>
      </c>
      <c r="X87" s="5">
        <v>503.9</v>
      </c>
      <c r="Y87" s="5">
        <v>46.5</v>
      </c>
      <c r="Z87" s="5">
        <v>13.4</v>
      </c>
      <c r="AA87" s="5" t="s">
        <v>202</v>
      </c>
      <c r="AB87" s="5">
        <f t="shared" si="25"/>
        <v>725.38</v>
      </c>
      <c r="AC87" s="5">
        <f t="shared" si="22"/>
        <v>457.4</v>
      </c>
      <c r="AD87" s="5">
        <f t="shared" si="23"/>
        <v>267.98</v>
      </c>
      <c r="AE87" s="5"/>
      <c r="AF87" s="12" t="s">
        <v>9</v>
      </c>
      <c r="AG87">
        <v>267.98</v>
      </c>
      <c r="AH87">
        <f t="shared" si="27"/>
        <v>457.4</v>
      </c>
      <c r="AM87" s="12"/>
      <c r="AN87" s="12"/>
      <c r="AO87" s="12"/>
      <c r="AP87" s="9"/>
      <c r="AQ87" s="9"/>
      <c r="AR87" s="9"/>
    </row>
    <row r="88" spans="1:44" ht="12.75">
      <c r="A88" t="s">
        <v>10</v>
      </c>
      <c r="B88">
        <v>322.01</v>
      </c>
      <c r="C88">
        <v>298.08</v>
      </c>
      <c r="D88">
        <v>7.7</v>
      </c>
      <c r="E88">
        <v>7.1</v>
      </c>
      <c r="F88">
        <f t="shared" si="2"/>
        <v>314.90999999999997</v>
      </c>
      <c r="G88">
        <f t="shared" si="3"/>
        <v>290.38</v>
      </c>
      <c r="H88">
        <v>278.18</v>
      </c>
      <c r="I88">
        <f t="shared" si="4"/>
        <v>24.529999999999973</v>
      </c>
      <c r="J88">
        <f t="shared" si="5"/>
        <v>1.0438564957940901</v>
      </c>
      <c r="K88">
        <f t="shared" si="6"/>
        <v>0.08447551484261992</v>
      </c>
      <c r="L88">
        <f t="shared" si="7"/>
        <v>0.08818031490401888</v>
      </c>
      <c r="M88">
        <f t="shared" si="8"/>
        <v>0.00029038</v>
      </c>
      <c r="N88">
        <f t="shared" si="9"/>
        <v>0.00027818</v>
      </c>
      <c r="O88">
        <f t="shared" si="10"/>
        <v>1.0438564957940903</v>
      </c>
      <c r="P88">
        <f t="shared" si="26"/>
        <v>60.60918883795885</v>
      </c>
      <c r="V88" s="24" t="s">
        <v>10</v>
      </c>
      <c r="W88">
        <v>542.3</v>
      </c>
      <c r="X88" s="5">
        <v>433.3</v>
      </c>
      <c r="Y88" s="5">
        <v>46.5</v>
      </c>
      <c r="Z88" s="5">
        <v>14.8</v>
      </c>
      <c r="AA88" t="s">
        <v>203</v>
      </c>
      <c r="AB88">
        <f t="shared" si="25"/>
        <v>527.5</v>
      </c>
      <c r="AC88" s="5">
        <f t="shared" si="22"/>
        <v>386.8</v>
      </c>
      <c r="AD88">
        <f t="shared" si="23"/>
        <v>140.7</v>
      </c>
      <c r="AF88" s="9" t="s">
        <v>10</v>
      </c>
      <c r="AG88">
        <v>574</v>
      </c>
      <c r="AH88">
        <f t="shared" si="27"/>
        <v>386.8</v>
      </c>
      <c r="AI88">
        <v>4</v>
      </c>
      <c r="AJ88">
        <v>3</v>
      </c>
      <c r="AK88">
        <v>3</v>
      </c>
      <c r="AL88">
        <v>4</v>
      </c>
      <c r="AM88" s="12">
        <f>AVERAGE(AI88,AI88:AL88)</f>
        <v>3.6</v>
      </c>
      <c r="AN88" s="12">
        <v>21</v>
      </c>
      <c r="AO88" s="12">
        <v>28</v>
      </c>
      <c r="AP88" s="9">
        <f t="shared" si="24"/>
        <v>2116.8</v>
      </c>
      <c r="AQ88" s="9">
        <f>(AH88/AP88)</f>
        <v>0.18272864701436128</v>
      </c>
      <c r="AR88" s="9"/>
    </row>
    <row r="89" spans="1:44" ht="12.75">
      <c r="A89" t="s">
        <v>11</v>
      </c>
      <c r="B89">
        <v>225.45</v>
      </c>
      <c r="C89">
        <v>209.17</v>
      </c>
      <c r="D89">
        <v>7.5</v>
      </c>
      <c r="E89">
        <v>7.66</v>
      </c>
      <c r="F89">
        <f t="shared" si="2"/>
        <v>217.79</v>
      </c>
      <c r="G89">
        <f t="shared" si="3"/>
        <v>201.67</v>
      </c>
      <c r="H89">
        <v>278.18</v>
      </c>
      <c r="I89">
        <f t="shared" si="4"/>
        <v>16.120000000000005</v>
      </c>
      <c r="J89">
        <f t="shared" si="5"/>
        <v>0.7249622546552591</v>
      </c>
      <c r="K89">
        <f t="shared" si="6"/>
        <v>0.07993256309813064</v>
      </c>
      <c r="L89">
        <f t="shared" si="7"/>
        <v>0.057948091163994554</v>
      </c>
      <c r="M89">
        <f t="shared" si="8"/>
        <v>0.00020166999999999999</v>
      </c>
      <c r="N89">
        <f t="shared" si="9"/>
        <v>0.00027818</v>
      </c>
      <c r="O89">
        <f t="shared" si="10"/>
        <v>0.7249622546552591</v>
      </c>
      <c r="P89">
        <f t="shared" si="26"/>
        <v>72.64293378659399</v>
      </c>
      <c r="R89" s="5"/>
      <c r="S89" s="5"/>
      <c r="T89" s="5"/>
      <c r="U89" s="5"/>
      <c r="V89" s="24" t="s">
        <v>11</v>
      </c>
      <c r="W89">
        <v>718.99</v>
      </c>
      <c r="X89">
        <v>594.1</v>
      </c>
      <c r="Y89" s="5">
        <v>46.3</v>
      </c>
      <c r="Z89" s="5">
        <v>13.2</v>
      </c>
      <c r="AA89" t="s">
        <v>204</v>
      </c>
      <c r="AB89">
        <f t="shared" si="25"/>
        <v>705.79</v>
      </c>
      <c r="AC89" s="5">
        <f t="shared" si="22"/>
        <v>547.8000000000001</v>
      </c>
      <c r="AD89">
        <f t="shared" si="23"/>
        <v>157.9899999999999</v>
      </c>
      <c r="AF89" s="9" t="s">
        <v>11</v>
      </c>
      <c r="AG89">
        <v>157.99</v>
      </c>
      <c r="AH89">
        <f t="shared" si="27"/>
        <v>547.8000000000001</v>
      </c>
      <c r="AI89">
        <v>4</v>
      </c>
      <c r="AJ89">
        <v>3.5</v>
      </c>
      <c r="AK89">
        <v>4</v>
      </c>
      <c r="AL89">
        <v>3.5</v>
      </c>
      <c r="AM89" s="12">
        <f>AVERAGE(AI89,AI89:AL89)</f>
        <v>3.8</v>
      </c>
      <c r="AN89" s="12">
        <v>21</v>
      </c>
      <c r="AO89" s="12">
        <v>28</v>
      </c>
      <c r="AP89" s="9">
        <f t="shared" si="24"/>
        <v>2234.4</v>
      </c>
      <c r="AQ89" s="9">
        <f>(AH89/AP89)</f>
        <v>0.24516648764769067</v>
      </c>
      <c r="AR89" s="9"/>
    </row>
    <row r="90" spans="1:44" ht="12.75">
      <c r="A90" t="s">
        <v>12</v>
      </c>
      <c r="B90">
        <v>316.39</v>
      </c>
      <c r="C90">
        <v>298.85</v>
      </c>
      <c r="D90">
        <v>7.9</v>
      </c>
      <c r="E90">
        <v>7.2</v>
      </c>
      <c r="F90">
        <f t="shared" si="2"/>
        <v>309.19</v>
      </c>
      <c r="G90">
        <f>C90-D90</f>
        <v>290.95000000000005</v>
      </c>
      <c r="H90">
        <v>278.18</v>
      </c>
      <c r="I90">
        <f t="shared" si="4"/>
        <v>18.239999999999952</v>
      </c>
      <c r="J90">
        <f t="shared" si="5"/>
        <v>1.045905528794306</v>
      </c>
      <c r="K90">
        <f t="shared" si="6"/>
        <v>0.06269118405224249</v>
      </c>
      <c r="L90">
        <f t="shared" si="7"/>
        <v>0.06556905600690184</v>
      </c>
      <c r="M90">
        <f t="shared" si="8"/>
        <v>0.00029095000000000005</v>
      </c>
      <c r="N90">
        <f t="shared" si="9"/>
        <v>0.00027818</v>
      </c>
      <c r="O90">
        <f t="shared" si="10"/>
        <v>1.045905528794306</v>
      </c>
      <c r="P90">
        <f t="shared" si="26"/>
        <v>60.53186683795071</v>
      </c>
      <c r="V90" s="24" t="s">
        <v>12</v>
      </c>
      <c r="W90">
        <v>428.68</v>
      </c>
      <c r="X90">
        <v>328.5</v>
      </c>
      <c r="Y90" s="5">
        <v>46.7</v>
      </c>
      <c r="Z90" s="5">
        <v>15.1</v>
      </c>
      <c r="AA90" t="s">
        <v>205</v>
      </c>
      <c r="AB90">
        <f t="shared" si="25"/>
        <v>413.58</v>
      </c>
      <c r="AC90" s="5">
        <f t="shared" si="22"/>
        <v>281.8</v>
      </c>
      <c r="AD90">
        <f t="shared" si="23"/>
        <v>131.77999999999997</v>
      </c>
      <c r="AF90" s="9" t="s">
        <v>12</v>
      </c>
      <c r="AG90">
        <v>146.88</v>
      </c>
      <c r="AH90">
        <f t="shared" si="27"/>
        <v>281.8</v>
      </c>
      <c r="AI90" s="1"/>
      <c r="AJ90" s="1"/>
      <c r="AK90" s="1"/>
      <c r="AL90" s="1"/>
      <c r="AM90" s="12"/>
      <c r="AN90" s="12"/>
      <c r="AO90" s="12"/>
      <c r="AP90" s="9"/>
      <c r="AQ90" s="9"/>
      <c r="AR90" s="9"/>
    </row>
    <row r="91" spans="1:44" ht="12.75">
      <c r="A91" t="s">
        <v>19</v>
      </c>
      <c r="B91" t="s">
        <v>92</v>
      </c>
      <c r="C91" t="s">
        <v>91</v>
      </c>
      <c r="D91" t="s">
        <v>90</v>
      </c>
      <c r="E91" t="s">
        <v>89</v>
      </c>
      <c r="F91" t="s">
        <v>95</v>
      </c>
      <c r="G91" t="s">
        <v>96</v>
      </c>
      <c r="H91" t="s">
        <v>228</v>
      </c>
      <c r="I91" t="s">
        <v>88</v>
      </c>
      <c r="J91" t="s">
        <v>226</v>
      </c>
      <c r="K91" t="s">
        <v>93</v>
      </c>
      <c r="L91" t="s">
        <v>94</v>
      </c>
      <c r="M91" t="s">
        <v>224</v>
      </c>
      <c r="N91" t="s">
        <v>223</v>
      </c>
      <c r="O91" t="s">
        <v>225</v>
      </c>
      <c r="P91" t="s">
        <v>227</v>
      </c>
      <c r="V91" s="24" t="s">
        <v>19</v>
      </c>
      <c r="W91" t="s">
        <v>23</v>
      </c>
      <c r="X91" t="s">
        <v>24</v>
      </c>
      <c r="Y91" t="s">
        <v>25</v>
      </c>
      <c r="Z91" t="s">
        <v>26</v>
      </c>
      <c r="AB91" t="s">
        <v>86</v>
      </c>
      <c r="AC91" s="5" t="s">
        <v>87</v>
      </c>
      <c r="AD91" t="s">
        <v>88</v>
      </c>
      <c r="AF91" s="9" t="s">
        <v>19</v>
      </c>
      <c r="AG91" t="s">
        <v>237</v>
      </c>
      <c r="AH91" t="s">
        <v>247</v>
      </c>
      <c r="AI91" t="s">
        <v>241</v>
      </c>
      <c r="AJ91" t="s">
        <v>242</v>
      </c>
      <c r="AK91" t="s">
        <v>243</v>
      </c>
      <c r="AL91" t="s">
        <v>244</v>
      </c>
      <c r="AM91" s="12"/>
      <c r="AN91" s="12"/>
      <c r="AO91" s="12"/>
      <c r="AP91" s="9"/>
      <c r="AQ91" s="9"/>
      <c r="AR91" s="9"/>
    </row>
    <row r="92" spans="1:45" ht="12.75">
      <c r="A92" t="s">
        <v>1</v>
      </c>
      <c r="B92">
        <v>497.3</v>
      </c>
      <c r="C92">
        <v>426.22</v>
      </c>
      <c r="D92">
        <v>8.07</v>
      </c>
      <c r="E92">
        <v>9.33</v>
      </c>
      <c r="F92">
        <f t="shared" si="2"/>
        <v>487.97</v>
      </c>
      <c r="G92">
        <f t="shared" si="3"/>
        <v>418.15000000000003</v>
      </c>
      <c r="H92">
        <v>278.18</v>
      </c>
      <c r="I92">
        <f t="shared" si="4"/>
        <v>69.82</v>
      </c>
      <c r="J92">
        <f t="shared" si="5"/>
        <v>1.5031634193687542</v>
      </c>
      <c r="K92">
        <f t="shared" si="6"/>
        <v>0.16697357407628838</v>
      </c>
      <c r="L92">
        <f t="shared" si="7"/>
        <v>0.2509885685527356</v>
      </c>
      <c r="M92">
        <f t="shared" si="8"/>
        <v>0.00041815000000000005</v>
      </c>
      <c r="N92">
        <f t="shared" si="9"/>
        <v>0.00027818</v>
      </c>
      <c r="O92">
        <f t="shared" si="10"/>
        <v>1.5031634193687542</v>
      </c>
      <c r="P92">
        <f>(1-O92/2.65)*100</f>
        <v>43.2768520992923</v>
      </c>
      <c r="V92" s="2" t="s">
        <v>31</v>
      </c>
      <c r="W92">
        <v>1130.8</v>
      </c>
      <c r="X92">
        <v>659.7</v>
      </c>
      <c r="Y92">
        <v>47.3</v>
      </c>
      <c r="Z92">
        <v>16.9</v>
      </c>
      <c r="AA92" t="s">
        <v>125</v>
      </c>
      <c r="AB92">
        <f t="shared" si="25"/>
        <v>1113.8999999999999</v>
      </c>
      <c r="AC92" s="5">
        <f t="shared" si="22"/>
        <v>612.4000000000001</v>
      </c>
      <c r="AD92">
        <f t="shared" si="23"/>
        <v>501.4999999999998</v>
      </c>
      <c r="AF92" s="9" t="s">
        <v>255</v>
      </c>
      <c r="AG92">
        <f>SUM(AD92:AD93)</f>
        <v>902.1999999999998</v>
      </c>
      <c r="AH92">
        <f>SUM(AC92:AC93)</f>
        <v>927.3000000000002</v>
      </c>
      <c r="AI92" s="5">
        <v>6</v>
      </c>
      <c r="AJ92" s="5">
        <v>8</v>
      </c>
      <c r="AK92" s="5">
        <v>8</v>
      </c>
      <c r="AL92" s="5">
        <v>6</v>
      </c>
      <c r="AM92" s="12">
        <f>AVERAGE(AI92,AI92:AL92)</f>
        <v>6.8</v>
      </c>
      <c r="AN92" s="12">
        <v>21</v>
      </c>
      <c r="AO92" s="12">
        <v>28</v>
      </c>
      <c r="AP92" s="9">
        <f t="shared" si="24"/>
        <v>3998.3999999999996</v>
      </c>
      <c r="AQ92" s="9">
        <f>(AH92/AP92)</f>
        <v>0.2319177671068428</v>
      </c>
      <c r="AR92" s="9"/>
      <c r="AS92" t="s">
        <v>276</v>
      </c>
    </row>
    <row r="93" spans="1:44" s="5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R93"/>
      <c r="S93"/>
      <c r="T93"/>
      <c r="U93"/>
      <c r="V93" s="4" t="s">
        <v>45</v>
      </c>
      <c r="W93">
        <v>729.5</v>
      </c>
      <c r="X93">
        <v>361.1</v>
      </c>
      <c r="Y93">
        <v>46.2</v>
      </c>
      <c r="Z93">
        <v>13.9</v>
      </c>
      <c r="AA93">
        <v>64</v>
      </c>
      <c r="AB93">
        <f t="shared" si="25"/>
        <v>715.6</v>
      </c>
      <c r="AC93" s="5">
        <f t="shared" si="22"/>
        <v>314.90000000000003</v>
      </c>
      <c r="AD93">
        <f t="shared" si="23"/>
        <v>400.7</v>
      </c>
      <c r="AE93"/>
      <c r="AF93" s="9"/>
      <c r="AI93"/>
      <c r="AJ93"/>
      <c r="AK93"/>
      <c r="AL93"/>
      <c r="AM93" s="12"/>
      <c r="AN93" s="12"/>
      <c r="AO93" s="12"/>
      <c r="AP93" s="9"/>
      <c r="AQ93" s="9"/>
      <c r="AR93" s="9"/>
    </row>
    <row r="94" spans="1:44" ht="12.75">
      <c r="A94" t="s">
        <v>2</v>
      </c>
      <c r="B94">
        <v>493.1</v>
      </c>
      <c r="C94">
        <v>421.66</v>
      </c>
      <c r="D94">
        <v>7.84</v>
      </c>
      <c r="E94">
        <v>9.21</v>
      </c>
      <c r="F94">
        <f>B94-E94</f>
        <v>483.89000000000004</v>
      </c>
      <c r="G94">
        <f>C94-D94</f>
        <v>413.82000000000005</v>
      </c>
      <c r="H94">
        <v>278.18</v>
      </c>
      <c r="I94">
        <f>F94-G94</f>
        <v>70.07</v>
      </c>
      <c r="J94">
        <f>G94/H94</f>
        <v>1.4875979581565895</v>
      </c>
      <c r="K94">
        <f>I94/G94</f>
        <v>0.16932482721956402</v>
      </c>
      <c r="L94">
        <f>J94*K94</f>
        <v>0.25188726723704075</v>
      </c>
      <c r="M94">
        <f>G94/1000000</f>
        <v>0.0004138200000000001</v>
      </c>
      <c r="N94">
        <f>H94/1000000</f>
        <v>0.00027818</v>
      </c>
      <c r="O94">
        <f>M94/N94</f>
        <v>1.4875979581565895</v>
      </c>
      <c r="P94">
        <f>(1-O94/2.65)*100</f>
        <v>43.86422799409097</v>
      </c>
      <c r="V94" s="2" t="s">
        <v>32</v>
      </c>
      <c r="W94">
        <v>693.6</v>
      </c>
      <c r="X94">
        <v>278.7</v>
      </c>
      <c r="Y94">
        <v>46.8</v>
      </c>
      <c r="Z94">
        <v>14.6</v>
      </c>
      <c r="AA94" t="s">
        <v>126</v>
      </c>
      <c r="AB94">
        <f t="shared" si="25"/>
        <v>679</v>
      </c>
      <c r="AC94" s="5">
        <f t="shared" si="22"/>
        <v>231.89999999999998</v>
      </c>
      <c r="AD94">
        <f t="shared" si="23"/>
        <v>447.1</v>
      </c>
      <c r="AF94" s="9" t="s">
        <v>254</v>
      </c>
      <c r="AG94">
        <f>SUM(AD94:AD96)</f>
        <v>1672</v>
      </c>
      <c r="AH94">
        <f>SUM(AC94:AC96)</f>
        <v>1582.5</v>
      </c>
      <c r="AI94">
        <v>9</v>
      </c>
      <c r="AJ94">
        <v>5</v>
      </c>
      <c r="AK94">
        <v>10</v>
      </c>
      <c r="AL94">
        <v>8</v>
      </c>
      <c r="AM94" s="12">
        <f>AVERAGE(AI94,AI94:AL94)</f>
        <v>8.2</v>
      </c>
      <c r="AN94" s="12">
        <v>21</v>
      </c>
      <c r="AO94" s="12">
        <v>28</v>
      </c>
      <c r="AP94" s="9">
        <f t="shared" si="24"/>
        <v>4821.599999999999</v>
      </c>
      <c r="AQ94" s="9">
        <f>(AH94/AP94)</f>
        <v>0.3282105525136884</v>
      </c>
      <c r="AR94" s="9"/>
    </row>
    <row r="95" spans="22:44" ht="12.75">
      <c r="V95" s="8" t="s">
        <v>33</v>
      </c>
      <c r="W95" s="5">
        <v>1758</v>
      </c>
      <c r="X95" s="5">
        <v>929.9</v>
      </c>
      <c r="Y95">
        <v>47.3</v>
      </c>
      <c r="Z95">
        <v>15.4</v>
      </c>
      <c r="AA95">
        <v>67</v>
      </c>
      <c r="AB95">
        <f t="shared" si="25"/>
        <v>1742.6</v>
      </c>
      <c r="AC95" s="5">
        <f t="shared" si="22"/>
        <v>882.6</v>
      </c>
      <c r="AD95">
        <f t="shared" si="23"/>
        <v>859.9999999999999</v>
      </c>
      <c r="AF95" s="12"/>
      <c r="AM95" s="12"/>
      <c r="AN95" s="12"/>
      <c r="AO95" s="12"/>
      <c r="AP95" s="9"/>
      <c r="AQ95" s="9"/>
      <c r="AR95" s="9"/>
    </row>
    <row r="96" spans="22:44" ht="12.75">
      <c r="V96" s="7" t="s">
        <v>65</v>
      </c>
      <c r="W96" s="5">
        <v>848.4</v>
      </c>
      <c r="X96" s="5">
        <v>515.5</v>
      </c>
      <c r="Y96">
        <v>47.5</v>
      </c>
      <c r="Z96" s="12">
        <v>15.5</v>
      </c>
      <c r="AA96">
        <v>65</v>
      </c>
      <c r="AB96">
        <f t="shared" si="25"/>
        <v>832.9</v>
      </c>
      <c r="AC96" s="5">
        <f t="shared" si="22"/>
        <v>468</v>
      </c>
      <c r="AD96">
        <f t="shared" si="23"/>
        <v>364.9</v>
      </c>
      <c r="AF96" s="12"/>
      <c r="AM96" s="12"/>
      <c r="AN96" s="12"/>
      <c r="AO96" s="12"/>
      <c r="AP96" s="9"/>
      <c r="AQ96" s="9"/>
      <c r="AR96" s="9"/>
    </row>
    <row r="97" spans="1:44" ht="12.75">
      <c r="A97" t="s">
        <v>3</v>
      </c>
      <c r="B97">
        <v>511.2</v>
      </c>
      <c r="C97">
        <v>441.8</v>
      </c>
      <c r="D97">
        <v>7.85</v>
      </c>
      <c r="E97">
        <v>8.85</v>
      </c>
      <c r="F97">
        <f>B97-E97</f>
        <v>502.34999999999997</v>
      </c>
      <c r="G97">
        <f>C97-D97</f>
        <v>433.95</v>
      </c>
      <c r="H97">
        <v>278.18</v>
      </c>
      <c r="I97">
        <f>F97-G97</f>
        <v>68.39999999999998</v>
      </c>
      <c r="J97">
        <f>G97/H97</f>
        <v>1.559961176216838</v>
      </c>
      <c r="K97">
        <f>I97/G97</f>
        <v>0.15762184583477354</v>
      </c>
      <c r="L97">
        <f>J97*K97</f>
        <v>0.24588396002588242</v>
      </c>
      <c r="M97">
        <f>G97/1000000</f>
        <v>0.00043395</v>
      </c>
      <c r="N97">
        <f>H97/1000000</f>
        <v>0.00027818</v>
      </c>
      <c r="O97">
        <f>M97/N97</f>
        <v>1.5599611762168382</v>
      </c>
      <c r="P97">
        <f>(1-O97/2.65)*100</f>
        <v>41.13354052011932</v>
      </c>
      <c r="V97" s="2" t="s">
        <v>37</v>
      </c>
      <c r="W97">
        <v>585</v>
      </c>
      <c r="X97">
        <v>286.7</v>
      </c>
      <c r="Y97">
        <v>47.2</v>
      </c>
      <c r="Z97">
        <v>16.1</v>
      </c>
      <c r="AA97" t="s">
        <v>127</v>
      </c>
      <c r="AB97">
        <f t="shared" si="25"/>
        <v>568.9</v>
      </c>
      <c r="AC97" s="5">
        <f t="shared" si="22"/>
        <v>239.5</v>
      </c>
      <c r="AD97">
        <f t="shared" si="23"/>
        <v>329.4</v>
      </c>
      <c r="AF97" s="9" t="s">
        <v>67</v>
      </c>
      <c r="AG97">
        <f>SUM(AD97:AD98)</f>
        <v>747.4000000000001</v>
      </c>
      <c r="AH97">
        <f>SUM(AC97:AC98)</f>
        <v>578.8</v>
      </c>
      <c r="AI97">
        <v>10</v>
      </c>
      <c r="AJ97">
        <v>7</v>
      </c>
      <c r="AK97">
        <v>8</v>
      </c>
      <c r="AL97">
        <v>8</v>
      </c>
      <c r="AM97" s="12">
        <f>AVERAGE(AI97,AI97:AL97)</f>
        <v>8.6</v>
      </c>
      <c r="AN97" s="12">
        <v>21</v>
      </c>
      <c r="AO97" s="12">
        <v>28</v>
      </c>
      <c r="AP97" s="9">
        <f t="shared" si="24"/>
        <v>5056.8</v>
      </c>
      <c r="AQ97" s="9">
        <f>(AH97/AP97)</f>
        <v>0.1144597373833254</v>
      </c>
      <c r="AR97" s="9"/>
    </row>
    <row r="98" spans="22:44" ht="12.75">
      <c r="V98" s="3" t="s">
        <v>38</v>
      </c>
      <c r="W98">
        <v>771.2</v>
      </c>
      <c r="X98">
        <v>386.1</v>
      </c>
      <c r="Y98">
        <v>46.8</v>
      </c>
      <c r="Z98">
        <v>13.9</v>
      </c>
      <c r="AA98" t="s">
        <v>128</v>
      </c>
      <c r="AB98">
        <f t="shared" si="25"/>
        <v>757.3000000000001</v>
      </c>
      <c r="AC98" s="5">
        <f t="shared" si="22"/>
        <v>339.3</v>
      </c>
      <c r="AD98">
        <f t="shared" si="23"/>
        <v>418.00000000000006</v>
      </c>
      <c r="AF98" s="9"/>
      <c r="AM98" s="12"/>
      <c r="AN98" s="12"/>
      <c r="AO98" s="12"/>
      <c r="AP98" s="9"/>
      <c r="AQ98" s="9"/>
      <c r="AR98" s="9"/>
    </row>
    <row r="99" spans="1:44" ht="12.75">
      <c r="A99" t="s">
        <v>4</v>
      </c>
      <c r="B99">
        <v>429.1</v>
      </c>
      <c r="C99">
        <v>351.83</v>
      </c>
      <c r="D99">
        <v>7.65</v>
      </c>
      <c r="E99">
        <v>8.83</v>
      </c>
      <c r="F99">
        <f>B99-E99</f>
        <v>420.27000000000004</v>
      </c>
      <c r="G99">
        <f>C99-D99</f>
        <v>344.18</v>
      </c>
      <c r="H99">
        <v>278.18</v>
      </c>
      <c r="I99">
        <f>F99-G99</f>
        <v>76.09000000000003</v>
      </c>
      <c r="J99">
        <f>G99/H99</f>
        <v>1.2372564526565533</v>
      </c>
      <c r="K99">
        <f>I99/G99</f>
        <v>0.22107618106804588</v>
      </c>
      <c r="L99">
        <f>J99*K99</f>
        <v>0.2735279315551083</v>
      </c>
      <c r="M99">
        <f>G99/1000000</f>
        <v>0.00034418000000000003</v>
      </c>
      <c r="N99">
        <f>H99/1000000</f>
        <v>0.00027818</v>
      </c>
      <c r="O99">
        <f>M99/N99</f>
        <v>1.2372564526565535</v>
      </c>
      <c r="P99">
        <f>(1-O99/2.65)*100</f>
        <v>53.311077258243266</v>
      </c>
      <c r="V99" s="24" t="s">
        <v>232</v>
      </c>
      <c r="W99">
        <v>1055.9</v>
      </c>
      <c r="X99">
        <v>715.2</v>
      </c>
      <c r="Y99">
        <v>47.3</v>
      </c>
      <c r="Z99">
        <v>140</v>
      </c>
      <c r="AA99" t="s">
        <v>129</v>
      </c>
      <c r="AB99">
        <f t="shared" si="25"/>
        <v>915.9000000000001</v>
      </c>
      <c r="AC99" s="5">
        <f t="shared" si="22"/>
        <v>667.9000000000001</v>
      </c>
      <c r="AD99">
        <f t="shared" si="23"/>
        <v>248</v>
      </c>
      <c r="AF99" s="9" t="s">
        <v>232</v>
      </c>
      <c r="AG99">
        <v>248</v>
      </c>
      <c r="AH99">
        <f>SUM(AC99)</f>
        <v>667.9000000000001</v>
      </c>
      <c r="AI99">
        <v>7</v>
      </c>
      <c r="AJ99">
        <v>7</v>
      </c>
      <c r="AK99">
        <v>8</v>
      </c>
      <c r="AL99">
        <v>7</v>
      </c>
      <c r="AM99" s="12">
        <f>AVERAGE(AI99,AI99:AL99)</f>
        <v>7.2</v>
      </c>
      <c r="AN99" s="12">
        <v>21</v>
      </c>
      <c r="AO99" s="12">
        <v>28</v>
      </c>
      <c r="AP99" s="9">
        <f t="shared" si="24"/>
        <v>4233.6</v>
      </c>
      <c r="AQ99" s="9">
        <f>(AH99/AP99)</f>
        <v>0.1577617157974301</v>
      </c>
      <c r="AR99" s="9"/>
    </row>
    <row r="100" spans="1:44" ht="12.75">
      <c r="A100" t="s">
        <v>5</v>
      </c>
      <c r="B100">
        <v>386.2</v>
      </c>
      <c r="C100">
        <v>312.54</v>
      </c>
      <c r="D100">
        <v>8.26</v>
      </c>
      <c r="E100">
        <v>8.4</v>
      </c>
      <c r="F100">
        <f>B100-E100</f>
        <v>377.8</v>
      </c>
      <c r="G100">
        <f>C100-D100</f>
        <v>304.28000000000003</v>
      </c>
      <c r="H100">
        <v>278.18</v>
      </c>
      <c r="I100">
        <f>F100-G100</f>
        <v>73.51999999999998</v>
      </c>
      <c r="J100">
        <f>G100/H100</f>
        <v>1.0938241426414552</v>
      </c>
      <c r="K100">
        <f>I100/G100</f>
        <v>0.24161956093072162</v>
      </c>
      <c r="L100">
        <f>J100*K100</f>
        <v>0.26428930908045145</v>
      </c>
      <c r="M100">
        <f>G100/1000000</f>
        <v>0.00030428000000000003</v>
      </c>
      <c r="N100">
        <f>H100/1000000</f>
        <v>0.00027818</v>
      </c>
      <c r="O100">
        <f>M100/N100</f>
        <v>1.0938241426414552</v>
      </c>
      <c r="P100">
        <f>(1-O100/2.65)*100</f>
        <v>58.72361725881301</v>
      </c>
      <c r="V100" s="10" t="s">
        <v>34</v>
      </c>
      <c r="W100" s="5">
        <v>451</v>
      </c>
      <c r="X100" s="5">
        <v>333.7</v>
      </c>
      <c r="Y100" s="5">
        <v>46.7</v>
      </c>
      <c r="Z100" s="5">
        <v>13.1</v>
      </c>
      <c r="AA100" s="5" t="s">
        <v>130</v>
      </c>
      <c r="AB100">
        <f t="shared" si="25"/>
        <v>437.9</v>
      </c>
      <c r="AC100" s="5">
        <f t="shared" si="22"/>
        <v>287</v>
      </c>
      <c r="AD100">
        <f t="shared" si="23"/>
        <v>150.89999999999998</v>
      </c>
      <c r="AF100" s="12" t="s">
        <v>84</v>
      </c>
      <c r="AG100">
        <f>SUM(AD100:AD101)</f>
        <v>403</v>
      </c>
      <c r="AH100">
        <f>SUM(AC100:AC101)</f>
        <v>880</v>
      </c>
      <c r="AI100">
        <v>8</v>
      </c>
      <c r="AJ100">
        <v>7</v>
      </c>
      <c r="AK100">
        <v>7</v>
      </c>
      <c r="AL100">
        <v>7</v>
      </c>
      <c r="AM100" s="12">
        <f>AVERAGE(AI100,AI100:AL100)</f>
        <v>7.4</v>
      </c>
      <c r="AN100" s="12">
        <v>21</v>
      </c>
      <c r="AO100" s="12">
        <v>28</v>
      </c>
      <c r="AP100" s="9">
        <f t="shared" si="24"/>
        <v>4351.2</v>
      </c>
      <c r="AQ100" s="9">
        <f>(AH100/AP100)</f>
        <v>0.20224305938591652</v>
      </c>
      <c r="AR100" s="9"/>
    </row>
    <row r="101" spans="22:44" ht="12.75">
      <c r="V101" s="7" t="s">
        <v>35</v>
      </c>
      <c r="W101" s="5">
        <v>859.9</v>
      </c>
      <c r="X101" s="5">
        <v>612.3</v>
      </c>
      <c r="Y101" s="5">
        <v>19.3</v>
      </c>
      <c r="Z101" s="5">
        <v>14.8</v>
      </c>
      <c r="AA101" s="5">
        <v>42</v>
      </c>
      <c r="AB101" s="5">
        <f t="shared" si="25"/>
        <v>845.1</v>
      </c>
      <c r="AC101" s="5">
        <f t="shared" si="22"/>
        <v>593</v>
      </c>
      <c r="AD101" s="5">
        <f t="shared" si="23"/>
        <v>252.10000000000002</v>
      </c>
      <c r="AE101" s="5"/>
      <c r="AF101" s="12"/>
      <c r="AM101" s="12"/>
      <c r="AN101" s="12"/>
      <c r="AO101" s="12"/>
      <c r="AP101" s="9"/>
      <c r="AQ101" s="9"/>
      <c r="AR101" s="9"/>
    </row>
    <row r="102" spans="1:44" ht="12.75">
      <c r="A102" t="s">
        <v>6</v>
      </c>
      <c r="B102">
        <v>379.4</v>
      </c>
      <c r="C102">
        <v>316.33</v>
      </c>
      <c r="D102">
        <v>8.97</v>
      </c>
      <c r="E102">
        <v>8.42</v>
      </c>
      <c r="F102">
        <f>B102-E102</f>
        <v>370.97999999999996</v>
      </c>
      <c r="G102">
        <f>C102-D102</f>
        <v>307.35999999999996</v>
      </c>
      <c r="H102">
        <v>278.18</v>
      </c>
      <c r="I102">
        <f>F102-G102</f>
        <v>63.620000000000005</v>
      </c>
      <c r="J102">
        <f>G102/H102</f>
        <v>1.1048961104320942</v>
      </c>
      <c r="K102">
        <f>I102/G102</f>
        <v>0.206988547631442</v>
      </c>
      <c r="L102">
        <f>J102*K102</f>
        <v>0.22870084118196854</v>
      </c>
      <c r="M102">
        <f>G102/1000000</f>
        <v>0.00030735999999999996</v>
      </c>
      <c r="N102">
        <f>H102/1000000</f>
        <v>0.00027818</v>
      </c>
      <c r="O102">
        <f>M102/N102</f>
        <v>1.1048961104320942</v>
      </c>
      <c r="P102">
        <f>(1-O102/2.65)*100</f>
        <v>58.30580715350588</v>
      </c>
      <c r="V102" s="10" t="s">
        <v>36</v>
      </c>
      <c r="W102" s="5">
        <v>344</v>
      </c>
      <c r="X102" s="5">
        <v>231.1</v>
      </c>
      <c r="Y102" s="5">
        <v>46.9</v>
      </c>
      <c r="Z102" s="5">
        <v>14.6</v>
      </c>
      <c r="AA102" s="5" t="s">
        <v>131</v>
      </c>
      <c r="AB102" s="5">
        <f t="shared" si="25"/>
        <v>329.4</v>
      </c>
      <c r="AC102" s="5">
        <f t="shared" si="22"/>
        <v>184.2</v>
      </c>
      <c r="AD102" s="5">
        <f t="shared" si="23"/>
        <v>145.2</v>
      </c>
      <c r="AE102" s="5"/>
      <c r="AF102" s="12" t="s">
        <v>252</v>
      </c>
      <c r="AG102">
        <f>SUM(AD102:AD103)</f>
        <v>1009.8999999999999</v>
      </c>
      <c r="AH102">
        <f>SUM(AC102:AC103)</f>
        <v>608.8</v>
      </c>
      <c r="AI102">
        <v>5</v>
      </c>
      <c r="AJ102">
        <v>4</v>
      </c>
      <c r="AK102">
        <v>3</v>
      </c>
      <c r="AL102">
        <v>4</v>
      </c>
      <c r="AM102" s="12">
        <f>AVERAGE(AI102,AI102:AL102)</f>
        <v>4.2</v>
      </c>
      <c r="AN102" s="12">
        <v>21</v>
      </c>
      <c r="AO102" s="12">
        <v>28</v>
      </c>
      <c r="AP102" s="9">
        <f t="shared" si="24"/>
        <v>2469.6</v>
      </c>
      <c r="AQ102" s="9">
        <f>(AH102/AP102)</f>
        <v>0.24651765468092</v>
      </c>
      <c r="AR102" s="9"/>
    </row>
    <row r="103" spans="22:44" ht="12.75">
      <c r="V103" s="3" t="s">
        <v>53</v>
      </c>
      <c r="W103">
        <v>1303.8</v>
      </c>
      <c r="X103">
        <v>454.6</v>
      </c>
      <c r="Y103">
        <v>19</v>
      </c>
      <c r="Z103">
        <v>17.3</v>
      </c>
      <c r="AB103">
        <f>(W103-Z107)</f>
        <v>1289.3</v>
      </c>
      <c r="AC103" s="5">
        <f>(X107-Y107)</f>
        <v>424.6</v>
      </c>
      <c r="AD103">
        <f t="shared" si="23"/>
        <v>864.6999999999999</v>
      </c>
      <c r="AF103" s="9"/>
      <c r="AM103" s="12"/>
      <c r="AN103" s="12"/>
      <c r="AO103" s="12"/>
      <c r="AP103" s="9"/>
      <c r="AQ103" s="9"/>
      <c r="AR103" s="9"/>
    </row>
    <row r="104" spans="1:44" ht="12.75">
      <c r="A104" t="s">
        <v>7</v>
      </c>
      <c r="B104">
        <v>550.9</v>
      </c>
      <c r="C104">
        <v>465.12</v>
      </c>
      <c r="D104">
        <v>8.54</v>
      </c>
      <c r="E104">
        <v>11.06</v>
      </c>
      <c r="F104">
        <f>B104-E104</f>
        <v>539.84</v>
      </c>
      <c r="G104">
        <f>C104-D104</f>
        <v>456.58</v>
      </c>
      <c r="H104">
        <v>278.18</v>
      </c>
      <c r="I104">
        <f>F104-G104</f>
        <v>83.26000000000005</v>
      </c>
      <c r="J104">
        <f>G104/H104</f>
        <v>1.6413113811201379</v>
      </c>
      <c r="K104">
        <f>I104/G104</f>
        <v>0.18235577554864438</v>
      </c>
      <c r="L104">
        <f>J104*K104</f>
        <v>0.2993026098209794</v>
      </c>
      <c r="M104">
        <f>G104/1000000</f>
        <v>0.00045658</v>
      </c>
      <c r="N104">
        <f>H104/1000000</f>
        <v>0.00027818</v>
      </c>
      <c r="O104">
        <f>M104/N104</f>
        <v>1.641311381120138</v>
      </c>
      <c r="P104">
        <f>(1-O104/2.65)*100</f>
        <v>38.063721467164605</v>
      </c>
      <c r="V104" s="2" t="s">
        <v>54</v>
      </c>
      <c r="W104">
        <v>1486.6</v>
      </c>
      <c r="X104">
        <v>463.4</v>
      </c>
      <c r="Y104">
        <v>47.9</v>
      </c>
      <c r="Z104">
        <v>16.1</v>
      </c>
      <c r="AA104" t="s">
        <v>132</v>
      </c>
      <c r="AB104">
        <f t="shared" si="25"/>
        <v>1470.5</v>
      </c>
      <c r="AC104" s="5">
        <f t="shared" si="22"/>
        <v>415.5</v>
      </c>
      <c r="AD104">
        <f t="shared" si="23"/>
        <v>1055</v>
      </c>
      <c r="AF104" s="9" t="s">
        <v>256</v>
      </c>
      <c r="AG104">
        <f>SUM(AD104:AD105)</f>
        <v>1566.5</v>
      </c>
      <c r="AH104">
        <f>SUM(AC104:AC105)</f>
        <v>877.8</v>
      </c>
      <c r="AI104">
        <v>9</v>
      </c>
      <c r="AJ104">
        <v>10</v>
      </c>
      <c r="AK104">
        <v>7</v>
      </c>
      <c r="AL104">
        <v>7</v>
      </c>
      <c r="AM104" s="12">
        <f>AVERAGE(AI104,AI104:AL104)</f>
        <v>8.4</v>
      </c>
      <c r="AN104" s="12">
        <v>21</v>
      </c>
      <c r="AO104" s="12">
        <v>28</v>
      </c>
      <c r="AP104" s="9">
        <f t="shared" si="24"/>
        <v>4939.2</v>
      </c>
      <c r="AQ104" s="9">
        <f>(AH104/AP104)</f>
        <v>0.17772108843537415</v>
      </c>
      <c r="AR104" s="9"/>
    </row>
    <row r="105" spans="22:45" ht="12.75">
      <c r="V105" s="3" t="s">
        <v>55</v>
      </c>
      <c r="W105">
        <v>991.1</v>
      </c>
      <c r="X105">
        <v>481.5</v>
      </c>
      <c r="Y105">
        <v>19.2</v>
      </c>
      <c r="Z105">
        <v>17.3</v>
      </c>
      <c r="AA105" t="s">
        <v>133</v>
      </c>
      <c r="AB105">
        <f t="shared" si="25"/>
        <v>973.8000000000001</v>
      </c>
      <c r="AC105" s="5">
        <f t="shared" si="22"/>
        <v>462.3</v>
      </c>
      <c r="AD105">
        <f t="shared" si="23"/>
        <v>511.50000000000006</v>
      </c>
      <c r="AF105" s="9"/>
      <c r="AM105" s="12"/>
      <c r="AN105" s="12"/>
      <c r="AO105" s="12"/>
      <c r="AP105" s="9"/>
      <c r="AQ105" s="9"/>
      <c r="AR105" s="9"/>
      <c r="AS105" t="s">
        <v>269</v>
      </c>
    </row>
    <row r="106" spans="1:44" ht="12.75">
      <c r="A106" s="1" t="s">
        <v>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V106" s="24" t="s">
        <v>233</v>
      </c>
      <c r="W106">
        <v>997.7</v>
      </c>
      <c r="X106">
        <v>316.9</v>
      </c>
      <c r="Y106">
        <v>46.3</v>
      </c>
      <c r="Z106">
        <v>15.4</v>
      </c>
      <c r="AA106" t="s">
        <v>134</v>
      </c>
      <c r="AB106">
        <f t="shared" si="25"/>
        <v>982.3000000000001</v>
      </c>
      <c r="AC106" s="5">
        <f t="shared" si="22"/>
        <v>270.59999999999997</v>
      </c>
      <c r="AD106">
        <f t="shared" si="23"/>
        <v>711.7</v>
      </c>
      <c r="AF106" s="9" t="s">
        <v>233</v>
      </c>
      <c r="AG106" s="5">
        <v>711.7</v>
      </c>
      <c r="AH106" s="5">
        <f>SUM(AC106)</f>
        <v>270.59999999999997</v>
      </c>
      <c r="AI106">
        <v>9</v>
      </c>
      <c r="AJ106">
        <v>6</v>
      </c>
      <c r="AK106">
        <v>9</v>
      </c>
      <c r="AL106">
        <v>9</v>
      </c>
      <c r="AM106" s="12">
        <f>AVERAGE(AI106,AI106:AL106)</f>
        <v>8.4</v>
      </c>
      <c r="AN106" s="12">
        <v>21</v>
      </c>
      <c r="AO106" s="12">
        <v>28</v>
      </c>
      <c r="AP106" s="9">
        <f t="shared" si="24"/>
        <v>4939.2</v>
      </c>
      <c r="AQ106" s="9">
        <f>(AH106/AP106)</f>
        <v>0.054786200194363456</v>
      </c>
      <c r="AR106" s="9"/>
    </row>
    <row r="107" spans="1:44" ht="12.75">
      <c r="A107" s="1" t="s">
        <v>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V107" s="24" t="s">
        <v>234</v>
      </c>
      <c r="W107">
        <v>942.8</v>
      </c>
      <c r="X107">
        <v>471.1</v>
      </c>
      <c r="Y107">
        <v>46.5</v>
      </c>
      <c r="Z107">
        <v>14.5</v>
      </c>
      <c r="AA107" t="s">
        <v>135</v>
      </c>
      <c r="AB107">
        <f t="shared" si="25"/>
        <v>928.3</v>
      </c>
      <c r="AC107" s="5">
        <f t="shared" si="22"/>
        <v>424.6</v>
      </c>
      <c r="AD107">
        <f t="shared" si="23"/>
        <v>503.69999999999993</v>
      </c>
      <c r="AF107" s="9" t="s">
        <v>234</v>
      </c>
      <c r="AG107" s="5">
        <v>503.7</v>
      </c>
      <c r="AH107" s="5">
        <f>SUM(AC107)</f>
        <v>424.6</v>
      </c>
      <c r="AI107">
        <v>9</v>
      </c>
      <c r="AJ107">
        <v>11</v>
      </c>
      <c r="AK107">
        <v>10</v>
      </c>
      <c r="AL107">
        <v>10</v>
      </c>
      <c r="AM107" s="12">
        <f>AVERAGE(AI107,AI107:AL107)</f>
        <v>9.8</v>
      </c>
      <c r="AN107" s="12">
        <v>21</v>
      </c>
      <c r="AO107" s="12">
        <v>28</v>
      </c>
      <c r="AP107" s="9">
        <f t="shared" si="24"/>
        <v>5762.400000000001</v>
      </c>
      <c r="AQ107" s="9">
        <f>(AH107/AP107)</f>
        <v>0.0736845758711648</v>
      </c>
      <c r="AR107" s="9"/>
    </row>
    <row r="108" spans="1:44" ht="12.75">
      <c r="A108" t="s">
        <v>10</v>
      </c>
      <c r="B108">
        <v>521.9</v>
      </c>
      <c r="C108">
        <v>428.83</v>
      </c>
      <c r="D108">
        <v>7.64</v>
      </c>
      <c r="E108" s="5">
        <v>18.63</v>
      </c>
      <c r="F108">
        <f>B108-E108</f>
        <v>503.27</v>
      </c>
      <c r="G108">
        <f>C108-D108</f>
        <v>421.19</v>
      </c>
      <c r="H108">
        <v>278.18</v>
      </c>
      <c r="I108">
        <f>F108-G108</f>
        <v>82.07999999999998</v>
      </c>
      <c r="J108">
        <f>G108/H108</f>
        <v>1.5140915953699043</v>
      </c>
      <c r="K108">
        <f>I108/G108</f>
        <v>0.19487642156746357</v>
      </c>
      <c r="L108">
        <f>J108*K108</f>
        <v>0.29506075203105897</v>
      </c>
      <c r="M108">
        <f>G108/1000000</f>
        <v>0.00042119</v>
      </c>
      <c r="N108">
        <f>H108/1000000</f>
        <v>0.00027818</v>
      </c>
      <c r="O108">
        <f>M108/N108</f>
        <v>1.5140915953699043</v>
      </c>
      <c r="P108">
        <f>(1-O108/2.65)*100</f>
        <v>42.86446809924889</v>
      </c>
      <c r="V108" s="2" t="s">
        <v>59</v>
      </c>
      <c r="W108">
        <v>2162</v>
      </c>
      <c r="X108">
        <v>1046.2</v>
      </c>
      <c r="Y108">
        <v>47.4</v>
      </c>
      <c r="Z108">
        <v>14.9</v>
      </c>
      <c r="AA108" t="s">
        <v>136</v>
      </c>
      <c r="AB108">
        <f t="shared" si="25"/>
        <v>2147.1</v>
      </c>
      <c r="AC108" s="5">
        <f t="shared" si="22"/>
        <v>998.8000000000001</v>
      </c>
      <c r="AD108">
        <f t="shared" si="23"/>
        <v>1148.2999999999997</v>
      </c>
      <c r="AF108" s="9" t="s">
        <v>249</v>
      </c>
      <c r="AG108" s="5">
        <f>SUM(AD108:AD109)</f>
        <v>1951.7999999999997</v>
      </c>
      <c r="AH108" s="5">
        <f>SUM(AC108:AC109)</f>
        <v>1406.9</v>
      </c>
      <c r="AI108">
        <v>17</v>
      </c>
      <c r="AJ108">
        <v>17</v>
      </c>
      <c r="AK108">
        <v>20</v>
      </c>
      <c r="AL108">
        <v>20</v>
      </c>
      <c r="AM108" s="12">
        <f>AVERAGE(AI108,AI108:AL108)</f>
        <v>18.2</v>
      </c>
      <c r="AN108" s="12">
        <v>21</v>
      </c>
      <c r="AO108" s="12">
        <v>28</v>
      </c>
      <c r="AP108" s="9">
        <f t="shared" si="24"/>
        <v>10701.6</v>
      </c>
      <c r="AQ108" s="9">
        <f>(AH108/AP108)</f>
        <v>0.13146632279285342</v>
      </c>
      <c r="AR108" s="9"/>
    </row>
    <row r="109" spans="5:44" ht="12.75">
      <c r="E109" s="5"/>
      <c r="V109" s="4" t="s">
        <v>58</v>
      </c>
      <c r="W109">
        <v>1226</v>
      </c>
      <c r="X109">
        <v>455.4</v>
      </c>
      <c r="Y109" s="12">
        <v>47.3</v>
      </c>
      <c r="Z109">
        <v>14.4</v>
      </c>
      <c r="AA109" t="s">
        <v>137</v>
      </c>
      <c r="AB109">
        <f t="shared" si="25"/>
        <v>1211.6</v>
      </c>
      <c r="AC109" s="5">
        <f t="shared" si="22"/>
        <v>408.09999999999997</v>
      </c>
      <c r="AD109">
        <f t="shared" si="23"/>
        <v>803.5</v>
      </c>
      <c r="AF109" s="9"/>
      <c r="AM109" s="12"/>
      <c r="AN109" s="12"/>
      <c r="AO109" s="12"/>
      <c r="AP109" s="9"/>
      <c r="AQ109" s="9"/>
      <c r="AR109" s="9"/>
    </row>
    <row r="110" spans="1:44" ht="12.75">
      <c r="A110" t="s">
        <v>11</v>
      </c>
      <c r="B110">
        <v>500.2</v>
      </c>
      <c r="C110">
        <v>399.58</v>
      </c>
      <c r="D110">
        <v>8.22</v>
      </c>
      <c r="E110">
        <v>17.08</v>
      </c>
      <c r="F110">
        <f>B110-E110</f>
        <v>483.12</v>
      </c>
      <c r="G110">
        <f>C110-D110</f>
        <v>391.35999999999996</v>
      </c>
      <c r="H110">
        <v>278.18</v>
      </c>
      <c r="I110">
        <f>F110-G110</f>
        <v>91.76000000000005</v>
      </c>
      <c r="J110">
        <f>G110/H110</f>
        <v>1.4068588683586165</v>
      </c>
      <c r="K110">
        <f>I110/G110</f>
        <v>0.23446443172526588</v>
      </c>
      <c r="L110">
        <f>J110*K110</f>
        <v>0.32985836508735367</v>
      </c>
      <c r="M110">
        <f>G110/1000000</f>
        <v>0.00039135999999999994</v>
      </c>
      <c r="N110">
        <f>H110/1000000</f>
        <v>0.00027818</v>
      </c>
      <c r="O110">
        <f>M110/N110</f>
        <v>1.4068588683586165</v>
      </c>
      <c r="P110">
        <f>(1-O110/2.65)*100</f>
        <v>46.910986099674844</v>
      </c>
      <c r="V110" s="2" t="s">
        <v>47</v>
      </c>
      <c r="W110">
        <v>1018.2</v>
      </c>
      <c r="X110">
        <v>392.8</v>
      </c>
      <c r="Y110" s="13">
        <v>47.5</v>
      </c>
      <c r="Z110">
        <v>14.2</v>
      </c>
      <c r="AA110" t="s">
        <v>138</v>
      </c>
      <c r="AB110">
        <f t="shared" si="25"/>
        <v>1004</v>
      </c>
      <c r="AC110" s="5">
        <f t="shared" si="22"/>
        <v>345.3</v>
      </c>
      <c r="AD110">
        <f t="shared" si="23"/>
        <v>658.7</v>
      </c>
      <c r="AF110" s="9" t="s">
        <v>251</v>
      </c>
      <c r="AG110">
        <f>SUM(AD110:AD113)</f>
        <v>6021.1</v>
      </c>
      <c r="AH110">
        <f>SUM(AC110:AC113)</f>
        <v>2935.3</v>
      </c>
      <c r="AI110">
        <v>30</v>
      </c>
      <c r="AJ110">
        <v>28</v>
      </c>
      <c r="AK110">
        <v>34</v>
      </c>
      <c r="AL110">
        <v>38</v>
      </c>
      <c r="AM110" s="12">
        <f>AVERAGE(AI110,AI110:AL110)</f>
        <v>32</v>
      </c>
      <c r="AN110" s="12">
        <v>21</v>
      </c>
      <c r="AO110" s="12">
        <v>28</v>
      </c>
      <c r="AP110" s="9">
        <f t="shared" si="24"/>
        <v>18816</v>
      </c>
      <c r="AQ110" s="9">
        <f>(AH110/AP110)</f>
        <v>0.15600021258503402</v>
      </c>
      <c r="AR110" s="9"/>
    </row>
    <row r="111" spans="22:44" ht="12.75">
      <c r="V111" s="4" t="s">
        <v>48</v>
      </c>
      <c r="W111">
        <v>2129</v>
      </c>
      <c r="X111">
        <v>169.4</v>
      </c>
      <c r="Y111">
        <v>46.3</v>
      </c>
      <c r="Z111">
        <v>15</v>
      </c>
      <c r="AA111">
        <v>66</v>
      </c>
      <c r="AB111">
        <f t="shared" si="25"/>
        <v>2114</v>
      </c>
      <c r="AC111" s="5">
        <f t="shared" si="22"/>
        <v>123.10000000000001</v>
      </c>
      <c r="AD111">
        <f t="shared" si="23"/>
        <v>1990.9</v>
      </c>
      <c r="AF111" s="9"/>
      <c r="AM111" s="12"/>
      <c r="AN111" s="12"/>
      <c r="AO111" s="12"/>
      <c r="AP111" s="9"/>
      <c r="AQ111" s="9"/>
      <c r="AR111" s="9"/>
    </row>
    <row r="112" spans="22:44" ht="12.75">
      <c r="V112" s="4" t="s">
        <v>49</v>
      </c>
      <c r="W112">
        <v>3482.7</v>
      </c>
      <c r="X112">
        <v>1230.5</v>
      </c>
      <c r="Y112">
        <v>39.7</v>
      </c>
      <c r="Z112">
        <v>50</v>
      </c>
      <c r="AB112">
        <f t="shared" si="25"/>
        <v>3432.7</v>
      </c>
      <c r="AC112" s="5">
        <f t="shared" si="22"/>
        <v>1190.8</v>
      </c>
      <c r="AD112">
        <f t="shared" si="23"/>
        <v>2241.8999999999996</v>
      </c>
      <c r="AF112" s="9"/>
      <c r="AM112" s="12"/>
      <c r="AN112" s="12"/>
      <c r="AO112" s="12"/>
      <c r="AP112" s="9"/>
      <c r="AQ112" s="9"/>
      <c r="AR112" s="9"/>
    </row>
    <row r="113" spans="22:44" ht="12.75">
      <c r="V113" s="4" t="s">
        <v>50</v>
      </c>
      <c r="W113">
        <v>2446.9</v>
      </c>
      <c r="X113">
        <v>1323</v>
      </c>
      <c r="Y113">
        <v>46.9</v>
      </c>
      <c r="Z113">
        <v>41.2</v>
      </c>
      <c r="AB113">
        <f t="shared" si="25"/>
        <v>2405.7000000000003</v>
      </c>
      <c r="AC113" s="5">
        <f t="shared" si="22"/>
        <v>1276.1</v>
      </c>
      <c r="AD113">
        <f t="shared" si="23"/>
        <v>1129.6000000000004</v>
      </c>
      <c r="AF113" s="9"/>
      <c r="AM113" s="12"/>
      <c r="AN113" s="12"/>
      <c r="AO113" s="12"/>
      <c r="AP113" s="9"/>
      <c r="AQ113" s="9"/>
      <c r="AR113" s="9"/>
    </row>
    <row r="114" spans="1:44" ht="12.75">
      <c r="A114" t="s">
        <v>12</v>
      </c>
      <c r="B114">
        <v>527.2</v>
      </c>
      <c r="C114">
        <v>441.97</v>
      </c>
      <c r="D114">
        <v>8.2</v>
      </c>
      <c r="E114">
        <v>10.81</v>
      </c>
      <c r="F114">
        <f>B114-E114</f>
        <v>516.3900000000001</v>
      </c>
      <c r="G114">
        <f>C114-D114</f>
        <v>433.77000000000004</v>
      </c>
      <c r="H114">
        <v>278.18</v>
      </c>
      <c r="I114">
        <f>F114-G114</f>
        <v>82.62000000000006</v>
      </c>
      <c r="J114">
        <f>G114/H114</f>
        <v>1.5593141131641384</v>
      </c>
      <c r="K114">
        <f>I114/G114</f>
        <v>0.1904696037070338</v>
      </c>
      <c r="L114">
        <f>J114*K114</f>
        <v>0.2970019411891583</v>
      </c>
      <c r="M114">
        <f>G114/1000000</f>
        <v>0.00043377000000000004</v>
      </c>
      <c r="N114">
        <f>H114/1000000</f>
        <v>0.00027818</v>
      </c>
      <c r="O114">
        <f>M114/N114</f>
        <v>1.5593141131641386</v>
      </c>
      <c r="P114">
        <f>(1-O114/2.65)*100</f>
        <v>41.15795799380609</v>
      </c>
      <c r="V114" s="2" t="s">
        <v>51</v>
      </c>
      <c r="W114">
        <v>429</v>
      </c>
      <c r="X114">
        <v>221.1</v>
      </c>
      <c r="Y114">
        <v>46.9</v>
      </c>
      <c r="Z114">
        <v>13.8</v>
      </c>
      <c r="AA114" t="s">
        <v>139</v>
      </c>
      <c r="AB114">
        <f t="shared" si="25"/>
        <v>415.2</v>
      </c>
      <c r="AC114" s="5">
        <f t="shared" si="22"/>
        <v>174.2</v>
      </c>
      <c r="AD114">
        <f t="shared" si="23"/>
        <v>241</v>
      </c>
      <c r="AF114" s="9" t="s">
        <v>250</v>
      </c>
      <c r="AG114">
        <f>SUM(AD114:AD116)</f>
        <v>3196.7200000000003</v>
      </c>
      <c r="AH114">
        <f>SUM(AC114:AC116)</f>
        <v>2136.38</v>
      </c>
      <c r="AI114">
        <v>26</v>
      </c>
      <c r="AJ114">
        <v>30</v>
      </c>
      <c r="AK114">
        <v>27</v>
      </c>
      <c r="AL114">
        <v>27</v>
      </c>
      <c r="AM114" s="12">
        <f>AVERAGE(AI114,AI114:AL114)</f>
        <v>27.2</v>
      </c>
      <c r="AN114" s="12">
        <v>21</v>
      </c>
      <c r="AO114" s="12">
        <v>28</v>
      </c>
      <c r="AP114" s="9">
        <f t="shared" si="24"/>
        <v>15993.599999999999</v>
      </c>
      <c r="AQ114" s="9">
        <f>(AH114/AP114)</f>
        <v>0.13357718087234896</v>
      </c>
      <c r="AR114" s="9"/>
    </row>
    <row r="115" spans="22:44" ht="12.75">
      <c r="V115" s="8" t="s">
        <v>52</v>
      </c>
      <c r="W115" s="5">
        <v>1793</v>
      </c>
      <c r="X115" s="5">
        <v>522.1</v>
      </c>
      <c r="Y115" s="5">
        <v>46.5</v>
      </c>
      <c r="Z115" s="5">
        <v>14.9</v>
      </c>
      <c r="AA115" s="5">
        <v>68</v>
      </c>
      <c r="AB115">
        <f t="shared" si="25"/>
        <v>1778.1</v>
      </c>
      <c r="AC115" s="5">
        <f t="shared" si="22"/>
        <v>475.6</v>
      </c>
      <c r="AD115">
        <f t="shared" si="23"/>
        <v>1302.5</v>
      </c>
      <c r="AF115" s="12"/>
      <c r="AM115" s="12"/>
      <c r="AN115" s="12"/>
      <c r="AO115" s="12"/>
      <c r="AP115" s="9"/>
      <c r="AQ115" s="9"/>
      <c r="AR115" s="9"/>
    </row>
    <row r="116" spans="22:44" ht="12.75">
      <c r="V116" s="4" t="s">
        <v>85</v>
      </c>
      <c r="W116">
        <v>3185.3</v>
      </c>
      <c r="X116">
        <v>1527</v>
      </c>
      <c r="Y116">
        <v>40.42</v>
      </c>
      <c r="Z116">
        <v>45.5</v>
      </c>
      <c r="AB116">
        <f t="shared" si="25"/>
        <v>3139.8</v>
      </c>
      <c r="AC116" s="5">
        <f t="shared" si="22"/>
        <v>1486.58</v>
      </c>
      <c r="AD116">
        <f t="shared" si="23"/>
        <v>1653.2200000000003</v>
      </c>
      <c r="AF116" s="9"/>
      <c r="AM116" s="12"/>
      <c r="AN116" s="12"/>
      <c r="AO116" s="12"/>
      <c r="AP116" s="9"/>
      <c r="AQ116" s="9"/>
      <c r="AR116" s="9"/>
    </row>
    <row r="117" spans="1:44" ht="12.75">
      <c r="A117" s="1" t="s">
        <v>13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V117" s="2" t="s">
        <v>39</v>
      </c>
      <c r="W117">
        <v>1837</v>
      </c>
      <c r="X117">
        <v>371.1</v>
      </c>
      <c r="Y117">
        <v>46.5</v>
      </c>
      <c r="Z117">
        <v>16.1</v>
      </c>
      <c r="AA117">
        <v>63</v>
      </c>
      <c r="AB117">
        <f t="shared" si="25"/>
        <v>1820.9</v>
      </c>
      <c r="AC117" s="5">
        <f t="shared" si="22"/>
        <v>324.6</v>
      </c>
      <c r="AD117">
        <f t="shared" si="23"/>
        <v>1496.3000000000002</v>
      </c>
      <c r="AF117" s="9" t="s">
        <v>258</v>
      </c>
      <c r="AG117">
        <f>SUM(AD117:AD119)</f>
        <v>4430.78</v>
      </c>
      <c r="AH117">
        <f>SUM(AC117:AC119)</f>
        <v>1232.7200000000003</v>
      </c>
      <c r="AI117">
        <v>26</v>
      </c>
      <c r="AJ117">
        <v>26</v>
      </c>
      <c r="AK117">
        <v>24</v>
      </c>
      <c r="AL117">
        <v>25</v>
      </c>
      <c r="AM117" s="12">
        <f>AVERAGE(AI117,AI117:AL117)</f>
        <v>25.4</v>
      </c>
      <c r="AN117" s="12">
        <v>21</v>
      </c>
      <c r="AO117" s="12">
        <v>28</v>
      </c>
      <c r="AP117" s="9">
        <f t="shared" si="24"/>
        <v>14935.199999999999</v>
      </c>
      <c r="AQ117" s="9">
        <f>(AH117/AP117)</f>
        <v>0.08253789704858323</v>
      </c>
      <c r="AR117" s="9"/>
    </row>
    <row r="118" spans="1:44" ht="12.75">
      <c r="A118" s="5"/>
      <c r="B118" s="5"/>
      <c r="C118" s="5"/>
      <c r="D118" s="5"/>
      <c r="E118" s="5"/>
      <c r="F118" s="5"/>
      <c r="G118" s="5"/>
      <c r="H118" s="5"/>
      <c r="V118" s="4" t="s">
        <v>40</v>
      </c>
      <c r="W118">
        <v>1444.6</v>
      </c>
      <c r="X118">
        <v>333</v>
      </c>
      <c r="Y118" s="12">
        <v>47.2</v>
      </c>
      <c r="Z118">
        <v>17.2</v>
      </c>
      <c r="AA118" t="s">
        <v>140</v>
      </c>
      <c r="AB118">
        <f t="shared" si="25"/>
        <v>1427.3999999999999</v>
      </c>
      <c r="AC118" s="5">
        <f t="shared" si="22"/>
        <v>285.8</v>
      </c>
      <c r="AD118">
        <f t="shared" si="23"/>
        <v>1141.6</v>
      </c>
      <c r="AF118" s="9"/>
      <c r="AM118" s="12"/>
      <c r="AN118" s="12"/>
      <c r="AO118" s="12"/>
      <c r="AP118" s="9"/>
      <c r="AQ118" s="9"/>
      <c r="AR118" s="9"/>
    </row>
    <row r="119" spans="1:44" ht="12.75">
      <c r="A119" s="5"/>
      <c r="B119" s="5"/>
      <c r="C119" s="5"/>
      <c r="D119" s="5"/>
      <c r="E119" s="5"/>
      <c r="F119" s="5"/>
      <c r="G119" s="5"/>
      <c r="H119" s="5"/>
      <c r="V119" s="4" t="s">
        <v>41</v>
      </c>
      <c r="W119">
        <v>2459.1</v>
      </c>
      <c r="X119">
        <v>662.74</v>
      </c>
      <c r="Y119">
        <v>40.42</v>
      </c>
      <c r="Z119">
        <v>43.9</v>
      </c>
      <c r="AB119">
        <f t="shared" si="25"/>
        <v>2415.2</v>
      </c>
      <c r="AC119" s="5">
        <f t="shared" si="22"/>
        <v>622.32</v>
      </c>
      <c r="AD119">
        <f t="shared" si="23"/>
        <v>1792.8799999999997</v>
      </c>
      <c r="AF119" s="9"/>
      <c r="AM119" s="12"/>
      <c r="AN119" s="12"/>
      <c r="AO119" s="12"/>
      <c r="AP119" s="9"/>
      <c r="AQ119" s="9"/>
      <c r="AR119" s="9"/>
    </row>
    <row r="120" spans="1:44" ht="12.75">
      <c r="A120" s="1" t="s">
        <v>14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V120" s="2" t="s">
        <v>42</v>
      </c>
      <c r="W120">
        <v>855.8</v>
      </c>
      <c r="X120">
        <v>510.8</v>
      </c>
      <c r="Y120">
        <v>48.2</v>
      </c>
      <c r="Z120" s="12">
        <v>15.6</v>
      </c>
      <c r="AA120" t="s">
        <v>141</v>
      </c>
      <c r="AB120">
        <f t="shared" si="25"/>
        <v>840.1999999999999</v>
      </c>
      <c r="AC120" s="5">
        <f t="shared" si="22"/>
        <v>462.6</v>
      </c>
      <c r="AD120">
        <f t="shared" si="23"/>
        <v>377.5999999999999</v>
      </c>
      <c r="AF120" s="9" t="s">
        <v>248</v>
      </c>
      <c r="AG120">
        <f>SUM(AD120:AD122)</f>
        <v>4610.7</v>
      </c>
      <c r="AH120">
        <f>SUM(AC120:AC122)</f>
        <v>1713.6999999999998</v>
      </c>
      <c r="AI120">
        <v>27</v>
      </c>
      <c r="AJ120">
        <v>23</v>
      </c>
      <c r="AK120">
        <v>23</v>
      </c>
      <c r="AL120">
        <v>26</v>
      </c>
      <c r="AM120" s="12">
        <f>AVERAGE(AI120,AI120:AL120)</f>
        <v>25.2</v>
      </c>
      <c r="AN120" s="12">
        <v>21</v>
      </c>
      <c r="AO120" s="12">
        <v>28</v>
      </c>
      <c r="AP120" s="9">
        <f t="shared" si="24"/>
        <v>14817.599999999999</v>
      </c>
      <c r="AQ120" s="9">
        <f>(AH120/AP120)</f>
        <v>0.11565300723463989</v>
      </c>
      <c r="AR120" s="9"/>
    </row>
    <row r="121" spans="1:44" ht="12.75">
      <c r="A121" s="5"/>
      <c r="B121" s="5"/>
      <c r="C121" s="5"/>
      <c r="D121" s="5"/>
      <c r="E121" s="5"/>
      <c r="F121" s="5"/>
      <c r="G121" s="5"/>
      <c r="H121" s="5"/>
      <c r="V121" s="4" t="s">
        <v>43</v>
      </c>
      <c r="W121">
        <v>1670</v>
      </c>
      <c r="X121">
        <v>479</v>
      </c>
      <c r="Y121">
        <v>47.3</v>
      </c>
      <c r="Z121">
        <v>18.9</v>
      </c>
      <c r="AA121" t="s">
        <v>142</v>
      </c>
      <c r="AB121">
        <f t="shared" si="25"/>
        <v>1651.1</v>
      </c>
      <c r="AC121" s="5">
        <f t="shared" si="22"/>
        <v>431.7</v>
      </c>
      <c r="AD121">
        <f t="shared" si="23"/>
        <v>1219.3999999999999</v>
      </c>
      <c r="AF121" s="9"/>
      <c r="AM121" s="12"/>
      <c r="AN121" s="12"/>
      <c r="AO121" s="12"/>
      <c r="AP121" s="9"/>
      <c r="AQ121" s="9"/>
      <c r="AR121" s="9"/>
    </row>
    <row r="122" spans="1:44" ht="12.75">
      <c r="A122" s="5"/>
      <c r="B122" s="5"/>
      <c r="C122" s="5"/>
      <c r="D122" s="5"/>
      <c r="E122" s="5"/>
      <c r="F122" s="5"/>
      <c r="G122" s="5"/>
      <c r="H122" s="5"/>
      <c r="V122" s="4" t="s">
        <v>44</v>
      </c>
      <c r="W122">
        <v>3860.6</v>
      </c>
      <c r="X122">
        <v>860.6</v>
      </c>
      <c r="Y122">
        <v>41.2</v>
      </c>
      <c r="Z122">
        <v>27.5</v>
      </c>
      <c r="AB122">
        <f t="shared" si="25"/>
        <v>3833.1</v>
      </c>
      <c r="AC122" s="5">
        <f t="shared" si="22"/>
        <v>819.4</v>
      </c>
      <c r="AD122">
        <f t="shared" si="23"/>
        <v>3013.7</v>
      </c>
      <c r="AF122" s="9"/>
      <c r="AM122" s="12"/>
      <c r="AN122" s="12"/>
      <c r="AO122" s="12"/>
      <c r="AP122" s="9"/>
      <c r="AQ122" s="9"/>
      <c r="AR122" s="9"/>
    </row>
    <row r="123" spans="1:44" ht="12.75">
      <c r="A123" t="s">
        <v>15</v>
      </c>
      <c r="B123">
        <v>515.5</v>
      </c>
      <c r="C123">
        <v>396.75</v>
      </c>
      <c r="D123">
        <v>8.07</v>
      </c>
      <c r="E123">
        <v>32.37</v>
      </c>
      <c r="F123">
        <f>B123-E123</f>
        <v>483.13</v>
      </c>
      <c r="G123">
        <f>C123-D123</f>
        <v>388.68</v>
      </c>
      <c r="H123">
        <v>278.18</v>
      </c>
      <c r="I123">
        <f>F123-G123</f>
        <v>94.44999999999999</v>
      </c>
      <c r="J123">
        <f>G123/H123</f>
        <v>1.3972248184628657</v>
      </c>
      <c r="K123">
        <f>I123/G123</f>
        <v>0.24300195533600902</v>
      </c>
      <c r="L123">
        <f>J123*K123</f>
        <v>0.3395283629304766</v>
      </c>
      <c r="M123">
        <f>G123/1000000</f>
        <v>0.00038868</v>
      </c>
      <c r="N123">
        <f>H123/1000000</f>
        <v>0.00027818</v>
      </c>
      <c r="O123">
        <f>M123/N123</f>
        <v>1.397224818462866</v>
      </c>
      <c r="P123">
        <f>(1-O123/2.65)*100</f>
        <v>47.274535152344676</v>
      </c>
      <c r="V123" s="2" t="s">
        <v>28</v>
      </c>
      <c r="W123">
        <v>1668</v>
      </c>
      <c r="X123">
        <v>437.1</v>
      </c>
      <c r="Y123">
        <v>47.6</v>
      </c>
      <c r="Z123" s="12">
        <v>15.3</v>
      </c>
      <c r="AA123" t="s">
        <v>143</v>
      </c>
      <c r="AB123">
        <f t="shared" si="25"/>
        <v>1652.7</v>
      </c>
      <c r="AC123" s="5">
        <f t="shared" si="22"/>
        <v>389.5</v>
      </c>
      <c r="AD123">
        <f t="shared" si="23"/>
        <v>1263.2</v>
      </c>
      <c r="AF123" s="9" t="s">
        <v>257</v>
      </c>
      <c r="AG123">
        <f>SUM(AD123:AD125)</f>
        <v>4114</v>
      </c>
      <c r="AH123">
        <f>SUM(AC123:AC125)</f>
        <v>1288.4</v>
      </c>
      <c r="AI123">
        <v>28</v>
      </c>
      <c r="AJ123">
        <v>28</v>
      </c>
      <c r="AK123">
        <v>27</v>
      </c>
      <c r="AL123">
        <v>29</v>
      </c>
      <c r="AM123" s="12">
        <f>AVERAGE(AI123,AI123:AL123)</f>
        <v>28</v>
      </c>
      <c r="AN123" s="12">
        <v>21</v>
      </c>
      <c r="AO123" s="12">
        <v>28</v>
      </c>
      <c r="AP123" s="9">
        <f t="shared" si="24"/>
        <v>16464</v>
      </c>
      <c r="AQ123" s="9">
        <f>(AH123/AP123)</f>
        <v>0.07825558794946551</v>
      </c>
      <c r="AR123" s="9"/>
    </row>
    <row r="124" spans="22:44" ht="12.75">
      <c r="V124" s="4" t="s">
        <v>29</v>
      </c>
      <c r="W124">
        <v>531</v>
      </c>
      <c r="X124">
        <v>192.2</v>
      </c>
      <c r="Y124">
        <v>46.5</v>
      </c>
      <c r="Z124" s="12">
        <v>14.5</v>
      </c>
      <c r="AA124" t="s">
        <v>144</v>
      </c>
      <c r="AB124">
        <f t="shared" si="25"/>
        <v>516.5</v>
      </c>
      <c r="AC124" s="5">
        <f t="shared" si="22"/>
        <v>145.7</v>
      </c>
      <c r="AD124">
        <f t="shared" si="23"/>
        <v>370.8</v>
      </c>
      <c r="AF124" s="9"/>
      <c r="AM124" s="12"/>
      <c r="AN124" s="12"/>
      <c r="AO124" s="12"/>
      <c r="AP124" s="9"/>
      <c r="AQ124" s="9"/>
      <c r="AR124" s="9"/>
    </row>
    <row r="125" spans="22:44" ht="12.75">
      <c r="V125" s="3" t="s">
        <v>30</v>
      </c>
      <c r="W125">
        <v>3288.5</v>
      </c>
      <c r="X125">
        <v>792.9</v>
      </c>
      <c r="Y125">
        <v>39.7</v>
      </c>
      <c r="Z125">
        <v>55.3</v>
      </c>
      <c r="AB125">
        <f t="shared" si="25"/>
        <v>3233.2</v>
      </c>
      <c r="AC125" s="5">
        <f t="shared" si="22"/>
        <v>753.1999999999999</v>
      </c>
      <c r="AD125">
        <f t="shared" si="23"/>
        <v>2480</v>
      </c>
      <c r="AF125" s="9"/>
      <c r="AM125" s="12"/>
      <c r="AN125" s="12"/>
      <c r="AO125" s="12"/>
      <c r="AP125" s="9"/>
      <c r="AQ125" s="9"/>
      <c r="AR125" s="9"/>
    </row>
    <row r="126" spans="1:44" ht="12.75">
      <c r="A126" t="s">
        <v>20</v>
      </c>
      <c r="B126" t="s">
        <v>92</v>
      </c>
      <c r="C126" t="s">
        <v>91</v>
      </c>
      <c r="D126" t="s">
        <v>90</v>
      </c>
      <c r="E126" t="s">
        <v>89</v>
      </c>
      <c r="F126" t="s">
        <v>95</v>
      </c>
      <c r="G126" t="s">
        <v>96</v>
      </c>
      <c r="H126" t="s">
        <v>228</v>
      </c>
      <c r="I126" t="s">
        <v>88</v>
      </c>
      <c r="J126" t="s">
        <v>226</v>
      </c>
      <c r="K126" t="s">
        <v>93</v>
      </c>
      <c r="L126" t="s">
        <v>94</v>
      </c>
      <c r="M126" t="s">
        <v>224</v>
      </c>
      <c r="N126" t="s">
        <v>223</v>
      </c>
      <c r="O126" t="s">
        <v>225</v>
      </c>
      <c r="P126" t="s">
        <v>227</v>
      </c>
      <c r="V126" s="24" t="s">
        <v>20</v>
      </c>
      <c r="W126" t="s">
        <v>23</v>
      </c>
      <c r="X126" t="s">
        <v>24</v>
      </c>
      <c r="Y126" t="s">
        <v>25</v>
      </c>
      <c r="Z126" t="s">
        <v>26</v>
      </c>
      <c r="AB126" t="s">
        <v>86</v>
      </c>
      <c r="AC126" s="5" t="s">
        <v>87</v>
      </c>
      <c r="AD126" t="s">
        <v>88</v>
      </c>
      <c r="AF126" s="9" t="s">
        <v>20</v>
      </c>
      <c r="AG126" t="s">
        <v>237</v>
      </c>
      <c r="AH126" t="s">
        <v>247</v>
      </c>
      <c r="AI126" t="s">
        <v>241</v>
      </c>
      <c r="AJ126" t="s">
        <v>242</v>
      </c>
      <c r="AK126" t="s">
        <v>243</v>
      </c>
      <c r="AL126" t="s">
        <v>244</v>
      </c>
      <c r="AM126" s="12"/>
      <c r="AN126" s="12"/>
      <c r="AO126" s="12"/>
      <c r="AP126" s="9"/>
      <c r="AQ126" s="9"/>
      <c r="AR126" s="9"/>
    </row>
    <row r="127" spans="1:44" ht="12.75">
      <c r="A127" t="s">
        <v>1</v>
      </c>
      <c r="B127">
        <v>394.1</v>
      </c>
      <c r="C127">
        <v>351.94</v>
      </c>
      <c r="D127">
        <v>8.19</v>
      </c>
      <c r="E127" s="5">
        <v>7.2</v>
      </c>
      <c r="F127">
        <f>B127-E127</f>
        <v>386.90000000000003</v>
      </c>
      <c r="G127">
        <f>C127-D127</f>
        <v>343.75</v>
      </c>
      <c r="H127">
        <v>278.18</v>
      </c>
      <c r="I127">
        <f>F127-G127</f>
        <v>43.150000000000034</v>
      </c>
      <c r="J127">
        <f>G127/H127</f>
        <v>1.2357106909195485</v>
      </c>
      <c r="K127">
        <f>I127/G127</f>
        <v>0.12552727272727282</v>
      </c>
      <c r="L127">
        <f>J127*K127</f>
        <v>0.1551153929110649</v>
      </c>
      <c r="M127">
        <f aca="true" t="shared" si="28" ref="M127:N130">G127/1000000</f>
        <v>0.00034375</v>
      </c>
      <c r="N127">
        <f t="shared" si="28"/>
        <v>0.00027818</v>
      </c>
      <c r="O127">
        <f>M127/N127</f>
        <v>1.2357106909195485</v>
      </c>
      <c r="P127">
        <f>(1-O127/2.65)*100</f>
        <v>53.36940788982836</v>
      </c>
      <c r="V127" s="24" t="s">
        <v>1</v>
      </c>
      <c r="W127">
        <v>1238.3</v>
      </c>
      <c r="X127">
        <v>761.4</v>
      </c>
      <c r="Y127">
        <v>47.6</v>
      </c>
      <c r="Z127">
        <v>13.4</v>
      </c>
      <c r="AA127" t="s">
        <v>145</v>
      </c>
      <c r="AB127">
        <f t="shared" si="25"/>
        <v>1224.8999999999999</v>
      </c>
      <c r="AC127" s="5">
        <f t="shared" si="22"/>
        <v>713.8</v>
      </c>
      <c r="AD127">
        <f t="shared" si="23"/>
        <v>511.0999999999999</v>
      </c>
      <c r="AF127" s="9" t="s">
        <v>1</v>
      </c>
      <c r="AG127">
        <v>511.1</v>
      </c>
      <c r="AH127">
        <f>AC127</f>
        <v>713.8</v>
      </c>
      <c r="AI127">
        <v>10</v>
      </c>
      <c r="AJ127">
        <v>10</v>
      </c>
      <c r="AK127">
        <v>9</v>
      </c>
      <c r="AL127">
        <v>11</v>
      </c>
      <c r="AM127" s="12">
        <f>AVERAGE(AI127,AI127:AL127)</f>
        <v>10</v>
      </c>
      <c r="AN127" s="12">
        <v>21</v>
      </c>
      <c r="AO127" s="12">
        <v>28</v>
      </c>
      <c r="AP127" s="9">
        <f t="shared" si="24"/>
        <v>5880</v>
      </c>
      <c r="AQ127" s="9">
        <f>(AH127/AP127)</f>
        <v>0.12139455782312925</v>
      </c>
      <c r="AR127" s="9"/>
    </row>
    <row r="128" spans="1:44" ht="12.75">
      <c r="A128" t="s">
        <v>2</v>
      </c>
      <c r="B128">
        <v>427.4</v>
      </c>
      <c r="C128">
        <v>388.31</v>
      </c>
      <c r="D128">
        <v>8.4</v>
      </c>
      <c r="E128">
        <v>7.68</v>
      </c>
      <c r="F128">
        <f>B128-E128</f>
        <v>419.71999999999997</v>
      </c>
      <c r="G128">
        <f>C128-D128</f>
        <v>379.91</v>
      </c>
      <c r="H128">
        <v>278.18</v>
      </c>
      <c r="I128">
        <f>F128-G128</f>
        <v>39.809999999999945</v>
      </c>
      <c r="J128">
        <f>G128/H128</f>
        <v>1.365698468617442</v>
      </c>
      <c r="K128">
        <f>I128/G128</f>
        <v>0.10478797609960239</v>
      </c>
      <c r="L128">
        <f>J128*K128</f>
        <v>0.1431087784887481</v>
      </c>
      <c r="M128">
        <f t="shared" si="28"/>
        <v>0.00037991</v>
      </c>
      <c r="N128">
        <f t="shared" si="28"/>
        <v>0.00027818</v>
      </c>
      <c r="O128">
        <f>M128/N128</f>
        <v>1.365698468617442</v>
      </c>
      <c r="P128">
        <f>(1-O128/2.65)*100</f>
        <v>48.46420873141728</v>
      </c>
      <c r="V128" s="24" t="s">
        <v>2</v>
      </c>
      <c r="W128">
        <v>1149.4</v>
      </c>
      <c r="X128">
        <v>619.1</v>
      </c>
      <c r="Y128">
        <v>46.5</v>
      </c>
      <c r="Z128">
        <v>13.2</v>
      </c>
      <c r="AA128" t="s">
        <v>146</v>
      </c>
      <c r="AB128">
        <f t="shared" si="25"/>
        <v>1136.2</v>
      </c>
      <c r="AC128" s="5">
        <f t="shared" si="22"/>
        <v>572.6</v>
      </c>
      <c r="AD128">
        <f t="shared" si="23"/>
        <v>563.6</v>
      </c>
      <c r="AF128" s="9" t="s">
        <v>2</v>
      </c>
      <c r="AG128">
        <v>563.6</v>
      </c>
      <c r="AH128">
        <f>AC128</f>
        <v>572.6</v>
      </c>
      <c r="AI128">
        <v>11</v>
      </c>
      <c r="AJ128">
        <v>15</v>
      </c>
      <c r="AK128">
        <v>13</v>
      </c>
      <c r="AL128">
        <v>10</v>
      </c>
      <c r="AM128" s="12">
        <f>AVERAGE(AI128,AI128:AL128)</f>
        <v>12</v>
      </c>
      <c r="AN128" s="12">
        <v>21</v>
      </c>
      <c r="AO128" s="12">
        <v>28</v>
      </c>
      <c r="AP128" s="9">
        <f t="shared" si="24"/>
        <v>7056</v>
      </c>
      <c r="AQ128" s="9">
        <f>(AH128/AP128)</f>
        <v>0.08115079365079365</v>
      </c>
      <c r="AR128" s="9"/>
    </row>
    <row r="129" spans="1:44" ht="12.75">
      <c r="A129" t="s">
        <v>3</v>
      </c>
      <c r="B129">
        <v>401</v>
      </c>
      <c r="C129">
        <v>344.11</v>
      </c>
      <c r="D129">
        <v>8.42</v>
      </c>
      <c r="E129">
        <v>7.96</v>
      </c>
      <c r="F129">
        <f>B129-E129</f>
        <v>393.04</v>
      </c>
      <c r="G129">
        <f>C129-D129</f>
        <v>335.69</v>
      </c>
      <c r="H129">
        <v>278.18</v>
      </c>
      <c r="I129">
        <f>F129-G129</f>
        <v>57.35000000000002</v>
      </c>
      <c r="J129">
        <f>G129/H129</f>
        <v>1.2067366453375512</v>
      </c>
      <c r="K129">
        <f>I129/G129</f>
        <v>0.17084214602758505</v>
      </c>
      <c r="L129">
        <f>J129*K129</f>
        <v>0.20616147817959604</v>
      </c>
      <c r="M129">
        <f t="shared" si="28"/>
        <v>0.00033569</v>
      </c>
      <c r="N129">
        <f t="shared" si="28"/>
        <v>0.00027818</v>
      </c>
      <c r="O129">
        <f>M129/N129</f>
        <v>1.2067366453375512</v>
      </c>
      <c r="P129">
        <f>(1-O129/2.65)*100</f>
        <v>54.46276810046977</v>
      </c>
      <c r="V129" s="24" t="s">
        <v>3</v>
      </c>
      <c r="W129">
        <v>1030.7</v>
      </c>
      <c r="X129">
        <v>549.5</v>
      </c>
      <c r="Y129">
        <v>46.5</v>
      </c>
      <c r="Z129">
        <v>15.7</v>
      </c>
      <c r="AA129" t="s">
        <v>147</v>
      </c>
      <c r="AB129">
        <f t="shared" si="25"/>
        <v>1015</v>
      </c>
      <c r="AC129" s="5">
        <f t="shared" si="22"/>
        <v>503</v>
      </c>
      <c r="AD129">
        <f t="shared" si="23"/>
        <v>512</v>
      </c>
      <c r="AF129" s="9" t="s">
        <v>3</v>
      </c>
      <c r="AG129">
        <v>512</v>
      </c>
      <c r="AH129">
        <f>AC129</f>
        <v>503</v>
      </c>
      <c r="AI129">
        <v>12</v>
      </c>
      <c r="AJ129">
        <v>14</v>
      </c>
      <c r="AK129">
        <v>11</v>
      </c>
      <c r="AL129">
        <v>10</v>
      </c>
      <c r="AM129" s="12">
        <f>AVERAGE(AI129,AI129:AL129)</f>
        <v>11.8</v>
      </c>
      <c r="AN129" s="12">
        <v>21</v>
      </c>
      <c r="AO129" s="12">
        <v>28</v>
      </c>
      <c r="AP129" s="9">
        <f t="shared" si="24"/>
        <v>6938.400000000001</v>
      </c>
      <c r="AQ129" s="9">
        <f>(AH129/AP129)</f>
        <v>0.07249509973480918</v>
      </c>
      <c r="AR129" s="9"/>
    </row>
    <row r="130" spans="1:44" ht="12.75">
      <c r="A130" t="s">
        <v>4</v>
      </c>
      <c r="B130">
        <v>393.3</v>
      </c>
      <c r="C130">
        <v>238.65</v>
      </c>
      <c r="D130">
        <v>7.88</v>
      </c>
      <c r="E130">
        <v>16.53</v>
      </c>
      <c r="F130">
        <f>B130-E130</f>
        <v>376.77</v>
      </c>
      <c r="G130">
        <f>C130-D130</f>
        <v>230.77</v>
      </c>
      <c r="H130">
        <v>278.18</v>
      </c>
      <c r="I130">
        <f>F130-G130</f>
        <v>145.99999999999997</v>
      </c>
      <c r="J130">
        <f>G130/H130</f>
        <v>0.8295707815083759</v>
      </c>
      <c r="K130">
        <f>I130/G130</f>
        <v>0.6326645577848072</v>
      </c>
      <c r="L130">
        <f>J130*K130</f>
        <v>0.5248400316341936</v>
      </c>
      <c r="M130">
        <f t="shared" si="28"/>
        <v>0.00023077000000000001</v>
      </c>
      <c r="N130">
        <f t="shared" si="28"/>
        <v>0.00027818</v>
      </c>
      <c r="O130">
        <f>M130/N130</f>
        <v>0.8295707815083759</v>
      </c>
      <c r="P130">
        <f>(1-O130/2.65)*100</f>
        <v>68.6954422072311</v>
      </c>
      <c r="V130" s="2" t="s">
        <v>46</v>
      </c>
      <c r="W130">
        <v>913.6</v>
      </c>
      <c r="X130">
        <v>227.13</v>
      </c>
      <c r="Y130">
        <v>19</v>
      </c>
      <c r="Z130">
        <v>15.1</v>
      </c>
      <c r="AA130" t="s">
        <v>124</v>
      </c>
      <c r="AB130">
        <f t="shared" si="25"/>
        <v>898.5</v>
      </c>
      <c r="AC130" s="5">
        <f t="shared" si="22"/>
        <v>208.13</v>
      </c>
      <c r="AD130">
        <f t="shared" si="23"/>
        <v>690.37</v>
      </c>
      <c r="AF130" s="9" t="s">
        <v>232</v>
      </c>
      <c r="AG130">
        <f>SUM(AD130:AD131)</f>
        <v>1174.37</v>
      </c>
      <c r="AH130">
        <f>SUM(AC130:AC131)</f>
        <v>595.91</v>
      </c>
      <c r="AI130">
        <v>25</v>
      </c>
      <c r="AJ130">
        <v>25</v>
      </c>
      <c r="AK130">
        <v>30</v>
      </c>
      <c r="AL130">
        <v>30</v>
      </c>
      <c r="AM130" s="12">
        <f>AVERAGE(AI130,AI130:AL130)</f>
        <v>27</v>
      </c>
      <c r="AN130" s="12">
        <v>21</v>
      </c>
      <c r="AO130" s="12">
        <v>28</v>
      </c>
      <c r="AP130" s="9">
        <f t="shared" si="24"/>
        <v>15876</v>
      </c>
      <c r="AQ130" s="9">
        <f>(AH130/AP130)</f>
        <v>0.0375352733686067</v>
      </c>
      <c r="AR130" s="9"/>
    </row>
    <row r="131" spans="22:44" ht="12.75">
      <c r="V131" s="3" t="s">
        <v>60</v>
      </c>
      <c r="W131">
        <v>886.1</v>
      </c>
      <c r="X131">
        <v>406.9</v>
      </c>
      <c r="Y131">
        <v>19.12</v>
      </c>
      <c r="Z131">
        <v>14.32</v>
      </c>
      <c r="AA131" t="s">
        <v>148</v>
      </c>
      <c r="AB131">
        <f t="shared" si="25"/>
        <v>871.78</v>
      </c>
      <c r="AC131" s="5">
        <f aca="true" t="shared" si="29" ref="AC131:AC185">(X131-Y131)</f>
        <v>387.78</v>
      </c>
      <c r="AD131">
        <f aca="true" t="shared" si="30" ref="AD131:AD137">(AB131-AC131)</f>
        <v>484</v>
      </c>
      <c r="AF131" s="9"/>
      <c r="AM131" s="12"/>
      <c r="AN131" s="12"/>
      <c r="AO131" s="12"/>
      <c r="AP131" s="9">
        <f t="shared" si="24"/>
        <v>0</v>
      </c>
      <c r="AQ131" s="9"/>
      <c r="AR131" s="9"/>
    </row>
    <row r="132" spans="1:44" ht="12.75">
      <c r="A132" s="5" t="s">
        <v>5</v>
      </c>
      <c r="B132" s="5">
        <v>519.3</v>
      </c>
      <c r="C132" s="5">
        <v>419.72</v>
      </c>
      <c r="D132" s="5">
        <v>8.5</v>
      </c>
      <c r="E132" s="5">
        <v>14.4</v>
      </c>
      <c r="F132" s="5">
        <f>B132-E132</f>
        <v>504.9</v>
      </c>
      <c r="G132" s="5">
        <f>C132-D132</f>
        <v>411.22</v>
      </c>
      <c r="H132">
        <v>278.18</v>
      </c>
      <c r="I132" s="5">
        <f>F132-G132</f>
        <v>93.67999999999995</v>
      </c>
      <c r="J132" s="5">
        <f>G132/H132</f>
        <v>1.478251491839816</v>
      </c>
      <c r="K132" s="5">
        <f>I132/G132</f>
        <v>0.22780993142356876</v>
      </c>
      <c r="L132" s="5">
        <f>J132*K132</f>
        <v>0.3367603709828167</v>
      </c>
      <c r="M132">
        <f>G132/1000000</f>
        <v>0.00041122</v>
      </c>
      <c r="N132">
        <f>H132/1000000</f>
        <v>0.00027818</v>
      </c>
      <c r="O132">
        <f>M132/N132</f>
        <v>1.478251491839816</v>
      </c>
      <c r="P132">
        <f>(1-O132/2.65)*100</f>
        <v>44.21692483623336</v>
      </c>
      <c r="V132" s="24" t="s">
        <v>5</v>
      </c>
      <c r="W132">
        <v>418.4</v>
      </c>
      <c r="X132">
        <v>294.5</v>
      </c>
      <c r="Y132">
        <v>47.6</v>
      </c>
      <c r="Z132" s="9">
        <v>13.2</v>
      </c>
      <c r="AA132" t="s">
        <v>149</v>
      </c>
      <c r="AB132">
        <f t="shared" si="25"/>
        <v>405.2</v>
      </c>
      <c r="AC132" s="5">
        <f t="shared" si="29"/>
        <v>246.9</v>
      </c>
      <c r="AD132">
        <f t="shared" si="30"/>
        <v>158.29999999999998</v>
      </c>
      <c r="AF132" s="9" t="s">
        <v>5</v>
      </c>
      <c r="AG132">
        <v>158.3</v>
      </c>
      <c r="AH132">
        <f>SUM(AC132)</f>
        <v>246.9</v>
      </c>
      <c r="AI132">
        <v>20</v>
      </c>
      <c r="AJ132">
        <v>15</v>
      </c>
      <c r="AK132">
        <v>25</v>
      </c>
      <c r="AL132">
        <v>20</v>
      </c>
      <c r="AM132" s="12">
        <f>AVERAGE(AI132,AI132:AL132)</f>
        <v>20</v>
      </c>
      <c r="AN132" s="12">
        <v>21</v>
      </c>
      <c r="AO132" s="12">
        <v>28</v>
      </c>
      <c r="AP132" s="9">
        <f>(AM132*AN132*AO132)</f>
        <v>11760</v>
      </c>
      <c r="AQ132" s="9">
        <f>(AH132/AP132)</f>
        <v>0.020994897959183675</v>
      </c>
      <c r="AR132" s="9"/>
    </row>
    <row r="133" spans="1:44" ht="12.75">
      <c r="A133" t="s">
        <v>6</v>
      </c>
      <c r="B133">
        <v>545.4</v>
      </c>
      <c r="C133">
        <v>440.43</v>
      </c>
      <c r="D133">
        <v>8.26</v>
      </c>
      <c r="E133">
        <v>14.07</v>
      </c>
      <c r="F133">
        <f>B133-E133</f>
        <v>531.3299999999999</v>
      </c>
      <c r="G133">
        <f>C133-D133</f>
        <v>432.17</v>
      </c>
      <c r="H133">
        <v>278.18</v>
      </c>
      <c r="I133">
        <f>F133-G133</f>
        <v>99.15999999999991</v>
      </c>
      <c r="J133">
        <f>G133/H133</f>
        <v>1.5535624415845855</v>
      </c>
      <c r="K133">
        <f>I133/G133</f>
        <v>0.22944674549367125</v>
      </c>
      <c r="L133">
        <f>J133*K133</f>
        <v>0.35645984614278486</v>
      </c>
      <c r="M133">
        <f>G133/1000000</f>
        <v>0.00043217</v>
      </c>
      <c r="N133">
        <f>H133/1000000</f>
        <v>0.00027818</v>
      </c>
      <c r="O133">
        <f>M133/N133</f>
        <v>1.5535624415845855</v>
      </c>
      <c r="P133">
        <f>(1-O133/2.65)*100</f>
        <v>41.37500220435526</v>
      </c>
      <c r="V133" s="2" t="s">
        <v>36</v>
      </c>
      <c r="W133">
        <v>849.1</v>
      </c>
      <c r="X133">
        <v>383</v>
      </c>
      <c r="Y133">
        <v>42.85</v>
      </c>
      <c r="Z133" s="9">
        <v>14.48</v>
      </c>
      <c r="AA133" t="s">
        <v>150</v>
      </c>
      <c r="AB133">
        <f t="shared" si="25"/>
        <v>834.62</v>
      </c>
      <c r="AC133" s="5">
        <f t="shared" si="29"/>
        <v>340.15</v>
      </c>
      <c r="AD133">
        <f t="shared" si="30"/>
        <v>494.47</v>
      </c>
      <c r="AF133" s="9" t="s">
        <v>252</v>
      </c>
      <c r="AG133">
        <f>SUM(AD133:AD134)</f>
        <v>889.87</v>
      </c>
      <c r="AH133">
        <f>SUM(AC133:AC134)</f>
        <v>902.4499999999999</v>
      </c>
      <c r="AI133">
        <v>12</v>
      </c>
      <c r="AJ133">
        <v>12</v>
      </c>
      <c r="AK133">
        <v>11</v>
      </c>
      <c r="AL133">
        <v>14</v>
      </c>
      <c r="AM133" s="12">
        <f>AVERAGE(AI133,AI133:AL133)</f>
        <v>12.2</v>
      </c>
      <c r="AN133" s="12">
        <v>21</v>
      </c>
      <c r="AO133" s="12">
        <v>28</v>
      </c>
      <c r="AP133" s="9">
        <f>(AM133*AN133*AO133)</f>
        <v>7173.599999999999</v>
      </c>
      <c r="AQ133" s="9">
        <f>(AH133/AP133)</f>
        <v>0.125801550128248</v>
      </c>
      <c r="AR133" s="9"/>
    </row>
    <row r="134" spans="22:44" ht="12.75">
      <c r="V134" s="3" t="s">
        <v>53</v>
      </c>
      <c r="W134">
        <v>971.4</v>
      </c>
      <c r="X134">
        <v>581.4</v>
      </c>
      <c r="Y134">
        <v>19.1</v>
      </c>
      <c r="Z134" s="9">
        <v>13.7</v>
      </c>
      <c r="AB134">
        <f t="shared" si="25"/>
        <v>957.6999999999999</v>
      </c>
      <c r="AC134" s="5">
        <f t="shared" si="29"/>
        <v>562.3</v>
      </c>
      <c r="AD134">
        <f t="shared" si="30"/>
        <v>395.4</v>
      </c>
      <c r="AF134" s="9"/>
      <c r="AH134">
        <f>SUM(AC135:AC137)</f>
        <v>771.36</v>
      </c>
      <c r="AM134" s="12"/>
      <c r="AN134" s="12"/>
      <c r="AO134" s="12"/>
      <c r="AP134" s="9"/>
      <c r="AQ134" s="9"/>
      <c r="AR134" s="9"/>
    </row>
    <row r="135" spans="1:44" ht="12.75">
      <c r="A135" s="1" t="s">
        <v>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V135" s="2" t="s">
        <v>54</v>
      </c>
      <c r="W135">
        <v>960.4</v>
      </c>
      <c r="X135">
        <v>299.73</v>
      </c>
      <c r="Y135">
        <v>47.57</v>
      </c>
      <c r="Z135" s="9">
        <v>13.79</v>
      </c>
      <c r="AA135" t="s">
        <v>151</v>
      </c>
      <c r="AB135">
        <f t="shared" si="25"/>
        <v>946.61</v>
      </c>
      <c r="AC135" s="5">
        <f t="shared" si="29"/>
        <v>252.16000000000003</v>
      </c>
      <c r="AD135">
        <f t="shared" si="30"/>
        <v>694.45</v>
      </c>
      <c r="AF135" s="9" t="s">
        <v>256</v>
      </c>
      <c r="AG135">
        <f>SUM(AD135:AD137)</f>
        <v>2033.95</v>
      </c>
      <c r="AI135" t="s">
        <v>238</v>
      </c>
      <c r="AJ135" t="s">
        <v>238</v>
      </c>
      <c r="AK135" t="s">
        <v>238</v>
      </c>
      <c r="AL135" t="s">
        <v>238</v>
      </c>
      <c r="AM135" s="12"/>
      <c r="AN135" s="12"/>
      <c r="AO135" s="12"/>
      <c r="AP135" s="9"/>
      <c r="AQ135" s="9"/>
      <c r="AR135" s="9"/>
    </row>
    <row r="136" spans="1:44" ht="12.75">
      <c r="A136" s="5"/>
      <c r="B136" s="5"/>
      <c r="C136" s="5"/>
      <c r="D136" s="5"/>
      <c r="E136" s="5"/>
      <c r="F136" s="5"/>
      <c r="G136" s="5"/>
      <c r="V136" s="4" t="s">
        <v>55</v>
      </c>
      <c r="W136">
        <v>910.1</v>
      </c>
      <c r="X136">
        <v>174.3</v>
      </c>
      <c r="Y136">
        <v>19.1</v>
      </c>
      <c r="Z136" s="9">
        <v>13.9</v>
      </c>
      <c r="AA136" t="s">
        <v>152</v>
      </c>
      <c r="AB136">
        <f t="shared" si="25"/>
        <v>896.2</v>
      </c>
      <c r="AC136" s="5">
        <f t="shared" si="29"/>
        <v>155.20000000000002</v>
      </c>
      <c r="AD136">
        <f t="shared" si="30"/>
        <v>741</v>
      </c>
      <c r="AF136" s="9"/>
      <c r="AM136" s="12"/>
      <c r="AN136" s="12"/>
      <c r="AO136" s="12"/>
      <c r="AP136" s="9"/>
      <c r="AQ136" s="9"/>
      <c r="AR136" s="9"/>
    </row>
    <row r="137" spans="1:44" ht="12.75">
      <c r="A137" s="5"/>
      <c r="B137" s="5"/>
      <c r="C137" s="5"/>
      <c r="D137" s="5"/>
      <c r="E137" s="5"/>
      <c r="F137" s="5"/>
      <c r="G137" s="5"/>
      <c r="V137" s="3" t="s">
        <v>62</v>
      </c>
      <c r="W137">
        <v>976.4</v>
      </c>
      <c r="X137">
        <v>410.7</v>
      </c>
      <c r="Y137">
        <v>46.7</v>
      </c>
      <c r="Z137" s="9">
        <v>13.9</v>
      </c>
      <c r="AA137" t="s">
        <v>153</v>
      </c>
      <c r="AB137">
        <f aca="true" t="shared" si="31" ref="AB137:AB185">(W137-Z137)</f>
        <v>962.5</v>
      </c>
      <c r="AC137" s="5">
        <f t="shared" si="29"/>
        <v>364</v>
      </c>
      <c r="AD137">
        <f t="shared" si="30"/>
        <v>598.5</v>
      </c>
      <c r="AF137" s="9"/>
      <c r="AM137" s="12"/>
      <c r="AN137" s="12"/>
      <c r="AO137" s="12"/>
      <c r="AP137" s="9"/>
      <c r="AQ137" s="9"/>
      <c r="AR137" s="9"/>
    </row>
    <row r="138" spans="1:44" ht="12.75">
      <c r="A138" s="1" t="s">
        <v>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V138" s="18" t="s">
        <v>8</v>
      </c>
      <c r="W138" s="1"/>
      <c r="X138" s="1"/>
      <c r="Y138" s="1"/>
      <c r="Z138" s="21"/>
      <c r="AA138" s="1"/>
      <c r="AB138" s="1"/>
      <c r="AC138" s="1"/>
      <c r="AD138" s="1"/>
      <c r="AE138" s="1"/>
      <c r="AF138" s="21" t="s">
        <v>8</v>
      </c>
      <c r="AG138" s="1"/>
      <c r="AH138" s="1"/>
      <c r="AI138" t="s">
        <v>238</v>
      </c>
      <c r="AJ138" t="s">
        <v>238</v>
      </c>
      <c r="AK138" t="s">
        <v>238</v>
      </c>
      <c r="AL138" t="s">
        <v>238</v>
      </c>
      <c r="AM138" s="12"/>
      <c r="AN138" s="12"/>
      <c r="AO138" s="12"/>
      <c r="AP138" s="9"/>
      <c r="AQ138" s="9"/>
      <c r="AR138" s="9"/>
    </row>
    <row r="139" spans="1:44" ht="12.75">
      <c r="A139" s="1" t="s">
        <v>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R139" s="1"/>
      <c r="S139" s="1"/>
      <c r="T139" s="1"/>
      <c r="U139" s="1"/>
      <c r="V139" s="10" t="s">
        <v>57</v>
      </c>
      <c r="W139" s="5">
        <v>1043.1</v>
      </c>
      <c r="X139" s="5">
        <v>293.5</v>
      </c>
      <c r="Y139" s="5">
        <v>46.5</v>
      </c>
      <c r="Z139" s="12">
        <v>13.7</v>
      </c>
      <c r="AA139" s="5" t="s">
        <v>154</v>
      </c>
      <c r="AB139" s="5">
        <f t="shared" si="31"/>
        <v>1029.3999999999999</v>
      </c>
      <c r="AC139" s="5">
        <f t="shared" si="29"/>
        <v>247</v>
      </c>
      <c r="AD139" s="5">
        <f aca="true" t="shared" si="32" ref="AD139:AD146">(AB139-AC139)</f>
        <v>782.3999999999999</v>
      </c>
      <c r="AE139" s="5"/>
      <c r="AF139" s="12" t="s">
        <v>234</v>
      </c>
      <c r="AG139">
        <f>SUM(AD139:AD140)</f>
        <v>1276.1999999999998</v>
      </c>
      <c r="AH139">
        <f>SUM(AC139:AC140)</f>
        <v>301.8</v>
      </c>
      <c r="AI139" t="s">
        <v>239</v>
      </c>
      <c r="AJ139" t="s">
        <v>239</v>
      </c>
      <c r="AK139" t="s">
        <v>239</v>
      </c>
      <c r="AL139" t="s">
        <v>239</v>
      </c>
      <c r="AM139" s="12"/>
      <c r="AN139" s="12"/>
      <c r="AO139" s="12"/>
      <c r="AP139" s="9"/>
      <c r="AQ139" s="9"/>
      <c r="AR139" s="9"/>
    </row>
    <row r="140" spans="1:44" ht="12.75">
      <c r="A140" s="5"/>
      <c r="B140" s="5"/>
      <c r="C140" s="5"/>
      <c r="D140" s="5"/>
      <c r="E140" s="5"/>
      <c r="F140" s="5"/>
      <c r="G140" s="5"/>
      <c r="V140" s="3" t="s">
        <v>63</v>
      </c>
      <c r="W140">
        <v>562.3</v>
      </c>
      <c r="X140">
        <v>68.6</v>
      </c>
      <c r="Y140">
        <v>13.8</v>
      </c>
      <c r="Z140" s="9">
        <v>13.7</v>
      </c>
      <c r="AB140">
        <f t="shared" si="31"/>
        <v>548.5999999999999</v>
      </c>
      <c r="AC140" s="5">
        <f t="shared" si="29"/>
        <v>54.8</v>
      </c>
      <c r="AD140">
        <f t="shared" si="32"/>
        <v>493.7999999999999</v>
      </c>
      <c r="AF140" s="9"/>
      <c r="AM140" s="12"/>
      <c r="AN140" s="12"/>
      <c r="AO140" s="12"/>
      <c r="AP140" s="9"/>
      <c r="AQ140" s="9"/>
      <c r="AR140" s="9"/>
    </row>
    <row r="141" spans="1:44" ht="12.75">
      <c r="A141" t="s">
        <v>10</v>
      </c>
      <c r="B141">
        <v>384.3</v>
      </c>
      <c r="C141">
        <v>343.21</v>
      </c>
      <c r="D141">
        <v>8.37</v>
      </c>
      <c r="E141">
        <v>8.53</v>
      </c>
      <c r="F141">
        <f aca="true" t="shared" si="33" ref="F141:F146">B141-E141</f>
        <v>375.77000000000004</v>
      </c>
      <c r="G141">
        <f aca="true" t="shared" si="34" ref="G141:G146">C141-D141</f>
        <v>334.84</v>
      </c>
      <c r="H141">
        <v>278.18</v>
      </c>
      <c r="I141">
        <f aca="true" t="shared" si="35" ref="I141:I146">F141-G141</f>
        <v>40.930000000000064</v>
      </c>
      <c r="J141">
        <f aca="true" t="shared" si="36" ref="J141:J146">G141/H141</f>
        <v>1.2036810698109137</v>
      </c>
      <c r="K141">
        <f aca="true" t="shared" si="37" ref="K141:K146">I141/G141</f>
        <v>0.12223748656074564</v>
      </c>
      <c r="L141">
        <f aca="true" t="shared" si="38" ref="L141:L146">J141*K141</f>
        <v>0.1471349485944355</v>
      </c>
      <c r="M141">
        <f aca="true" t="shared" si="39" ref="M141:N146">G141/1000000</f>
        <v>0.00033484</v>
      </c>
      <c r="N141">
        <f t="shared" si="39"/>
        <v>0.00027818</v>
      </c>
      <c r="O141">
        <f aca="true" t="shared" si="40" ref="O141:O146">M141/N141</f>
        <v>1.2036810698109137</v>
      </c>
      <c r="P141">
        <f aca="true" t="shared" si="41" ref="P141:P146">(1-O141/2.65)*100</f>
        <v>54.57807283732401</v>
      </c>
      <c r="V141" s="24" t="s">
        <v>10</v>
      </c>
      <c r="W141">
        <v>793.7</v>
      </c>
      <c r="X141" s="1"/>
      <c r="Y141">
        <v>46.3</v>
      </c>
      <c r="Z141" s="9">
        <v>14.2</v>
      </c>
      <c r="AA141" t="s">
        <v>155</v>
      </c>
      <c r="AB141">
        <f t="shared" si="31"/>
        <v>779.5</v>
      </c>
      <c r="AC141" s="5">
        <f t="shared" si="29"/>
        <v>-46.3</v>
      </c>
      <c r="AD141">
        <f t="shared" si="32"/>
        <v>825.8</v>
      </c>
      <c r="AF141" s="9" t="s">
        <v>10</v>
      </c>
      <c r="AG141" s="1"/>
      <c r="AH141" s="5"/>
      <c r="AI141" s="5">
        <v>10</v>
      </c>
      <c r="AJ141" s="5">
        <v>9</v>
      </c>
      <c r="AK141" s="5">
        <v>9</v>
      </c>
      <c r="AL141" s="5">
        <v>10</v>
      </c>
      <c r="AM141" s="12">
        <f aca="true" t="shared" si="42" ref="AM141:AM146">AVERAGE(AI141,AI141:AL141)</f>
        <v>9.6</v>
      </c>
      <c r="AN141" s="12">
        <v>21</v>
      </c>
      <c r="AO141" s="12">
        <v>28</v>
      </c>
      <c r="AP141" s="9">
        <f aca="true" t="shared" si="43" ref="AP141:AP146">(AM141*AN141*AO141)</f>
        <v>5644.8</v>
      </c>
      <c r="AQ141" s="9"/>
      <c r="AR141" s="9"/>
    </row>
    <row r="142" spans="1:44" ht="12.75">
      <c r="A142" t="s">
        <v>11</v>
      </c>
      <c r="B142">
        <v>392.6</v>
      </c>
      <c r="C142">
        <v>358.15</v>
      </c>
      <c r="D142">
        <v>7.54</v>
      </c>
      <c r="E142">
        <v>7.42</v>
      </c>
      <c r="F142">
        <f t="shared" si="33"/>
        <v>385.18</v>
      </c>
      <c r="G142">
        <f t="shared" si="34"/>
        <v>350.60999999999996</v>
      </c>
      <c r="H142">
        <v>278.18</v>
      </c>
      <c r="I142">
        <f t="shared" si="35"/>
        <v>34.57000000000005</v>
      </c>
      <c r="J142">
        <f t="shared" si="36"/>
        <v>1.260370982816881</v>
      </c>
      <c r="K142">
        <f t="shared" si="37"/>
        <v>0.09859958358289853</v>
      </c>
      <c r="L142">
        <f t="shared" si="38"/>
        <v>0.12427205406571301</v>
      </c>
      <c r="M142">
        <f t="shared" si="39"/>
        <v>0.00035060999999999995</v>
      </c>
      <c r="N142">
        <f t="shared" si="39"/>
        <v>0.00027818</v>
      </c>
      <c r="O142">
        <f t="shared" si="40"/>
        <v>1.260370982816881</v>
      </c>
      <c r="P142">
        <f t="shared" si="41"/>
        <v>52.438830837098834</v>
      </c>
      <c r="V142" s="24" t="s">
        <v>11</v>
      </c>
      <c r="W142">
        <v>908.5</v>
      </c>
      <c r="X142">
        <v>608.3</v>
      </c>
      <c r="Y142">
        <v>46.9</v>
      </c>
      <c r="Z142" s="9">
        <v>14.3</v>
      </c>
      <c r="AA142" t="s">
        <v>156</v>
      </c>
      <c r="AB142">
        <f t="shared" si="31"/>
        <v>894.2</v>
      </c>
      <c r="AC142" s="5">
        <f t="shared" si="29"/>
        <v>561.4</v>
      </c>
      <c r="AD142">
        <f t="shared" si="32"/>
        <v>332.80000000000007</v>
      </c>
      <c r="AF142" s="9" t="s">
        <v>11</v>
      </c>
      <c r="AG142" s="5">
        <v>332.8</v>
      </c>
      <c r="AH142" s="5">
        <f>SUM(AC142)</f>
        <v>561.4</v>
      </c>
      <c r="AI142" s="5">
        <v>11</v>
      </c>
      <c r="AJ142" s="5">
        <v>10</v>
      </c>
      <c r="AK142" s="5">
        <v>10</v>
      </c>
      <c r="AL142" s="5">
        <v>10</v>
      </c>
      <c r="AM142" s="12">
        <f t="shared" si="42"/>
        <v>10.4</v>
      </c>
      <c r="AN142" s="12">
        <v>21</v>
      </c>
      <c r="AO142" s="12">
        <v>28</v>
      </c>
      <c r="AP142" s="9">
        <f t="shared" si="43"/>
        <v>6115.2</v>
      </c>
      <c r="AQ142" s="9">
        <f>(AH142/AP142)</f>
        <v>0.0918040293040293</v>
      </c>
      <c r="AR142" s="9"/>
    </row>
    <row r="143" spans="1:78" s="1" customFormat="1" ht="12.75">
      <c r="A143" t="s">
        <v>12</v>
      </c>
      <c r="B143">
        <v>408.8</v>
      </c>
      <c r="C143">
        <v>387.81</v>
      </c>
      <c r="D143">
        <v>8.46</v>
      </c>
      <c r="E143">
        <v>7.46</v>
      </c>
      <c r="F143">
        <f t="shared" si="33"/>
        <v>401.34000000000003</v>
      </c>
      <c r="G143">
        <f t="shared" si="34"/>
        <v>379.35</v>
      </c>
      <c r="H143">
        <v>278.18</v>
      </c>
      <c r="I143">
        <f t="shared" si="35"/>
        <v>21.99000000000001</v>
      </c>
      <c r="J143">
        <f t="shared" si="36"/>
        <v>1.3636853835645986</v>
      </c>
      <c r="K143">
        <f t="shared" si="37"/>
        <v>0.05796757611704233</v>
      </c>
      <c r="L143">
        <f t="shared" si="38"/>
        <v>0.07904953627147893</v>
      </c>
      <c r="M143">
        <f t="shared" si="39"/>
        <v>0.00037935000000000003</v>
      </c>
      <c r="N143">
        <f t="shared" si="39"/>
        <v>0.00027818</v>
      </c>
      <c r="O143">
        <f t="shared" si="40"/>
        <v>1.3636853835645986</v>
      </c>
      <c r="P143">
        <f t="shared" si="41"/>
        <v>48.54017420510949</v>
      </c>
      <c r="Q143" s="5"/>
      <c r="R143"/>
      <c r="S143"/>
      <c r="T143"/>
      <c r="U143"/>
      <c r="V143" s="24" t="s">
        <v>12</v>
      </c>
      <c r="W143">
        <v>655.1</v>
      </c>
      <c r="Y143">
        <v>39.7</v>
      </c>
      <c r="Z143" s="9">
        <v>12.98</v>
      </c>
      <c r="AA143" t="s">
        <v>157</v>
      </c>
      <c r="AB143">
        <f t="shared" si="31"/>
        <v>642.12</v>
      </c>
      <c r="AC143" s="5">
        <f t="shared" si="29"/>
        <v>-39.7</v>
      </c>
      <c r="AD143">
        <f t="shared" si="32"/>
        <v>681.82</v>
      </c>
      <c r="AE143"/>
      <c r="AF143" s="9" t="s">
        <v>12</v>
      </c>
      <c r="AH143" s="5"/>
      <c r="AI143">
        <v>6</v>
      </c>
      <c r="AJ143">
        <v>6</v>
      </c>
      <c r="AK143">
        <v>7</v>
      </c>
      <c r="AL143">
        <v>7</v>
      </c>
      <c r="AM143" s="12">
        <f t="shared" si="42"/>
        <v>6.4</v>
      </c>
      <c r="AN143" s="12">
        <v>21</v>
      </c>
      <c r="AO143" s="12">
        <v>28</v>
      </c>
      <c r="AP143" s="9">
        <f t="shared" si="43"/>
        <v>3763.2000000000003</v>
      </c>
      <c r="AQ143" s="9"/>
      <c r="AR143" s="9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44" ht="12.75">
      <c r="A144" t="s">
        <v>13</v>
      </c>
      <c r="B144">
        <v>412.5</v>
      </c>
      <c r="C144">
        <v>375.2</v>
      </c>
      <c r="D144">
        <v>8.07</v>
      </c>
      <c r="E144">
        <v>7.54</v>
      </c>
      <c r="F144">
        <f t="shared" si="33"/>
        <v>404.96</v>
      </c>
      <c r="G144">
        <f t="shared" si="34"/>
        <v>367.13</v>
      </c>
      <c r="H144">
        <v>278.18</v>
      </c>
      <c r="I144">
        <f t="shared" si="35"/>
        <v>37.829999999999984</v>
      </c>
      <c r="J144">
        <f t="shared" si="36"/>
        <v>1.319756991875764</v>
      </c>
      <c r="K144">
        <f t="shared" si="37"/>
        <v>0.10304251899871976</v>
      </c>
      <c r="L144">
        <f t="shared" si="38"/>
        <v>0.13599108490905165</v>
      </c>
      <c r="M144">
        <f t="shared" si="39"/>
        <v>0.00036713</v>
      </c>
      <c r="N144">
        <f t="shared" si="39"/>
        <v>0.00027818</v>
      </c>
      <c r="O144">
        <f t="shared" si="40"/>
        <v>1.319756991875764</v>
      </c>
      <c r="P144">
        <f t="shared" si="41"/>
        <v>50.197849363178726</v>
      </c>
      <c r="V144" s="24" t="s">
        <v>13</v>
      </c>
      <c r="W144">
        <v>607.6</v>
      </c>
      <c r="X144">
        <v>503.1</v>
      </c>
      <c r="Y144">
        <v>19</v>
      </c>
      <c r="Z144" s="9">
        <v>13.5</v>
      </c>
      <c r="AA144" t="s">
        <v>158</v>
      </c>
      <c r="AB144">
        <f t="shared" si="31"/>
        <v>594.1</v>
      </c>
      <c r="AC144" s="5">
        <f t="shared" si="29"/>
        <v>484.1</v>
      </c>
      <c r="AD144">
        <f t="shared" si="32"/>
        <v>110</v>
      </c>
      <c r="AF144" s="9" t="s">
        <v>13</v>
      </c>
      <c r="AG144" s="5">
        <v>110</v>
      </c>
      <c r="AH144" s="5">
        <f>SUM(AC144)</f>
        <v>484.1</v>
      </c>
      <c r="AI144">
        <v>2</v>
      </c>
      <c r="AJ144">
        <v>2</v>
      </c>
      <c r="AK144">
        <v>2</v>
      </c>
      <c r="AL144">
        <v>1</v>
      </c>
      <c r="AM144" s="12">
        <f t="shared" si="42"/>
        <v>1.8</v>
      </c>
      <c r="AN144" s="12">
        <v>21</v>
      </c>
      <c r="AO144" s="12">
        <v>28</v>
      </c>
      <c r="AP144" s="9">
        <f t="shared" si="43"/>
        <v>1058.4</v>
      </c>
      <c r="AQ144" s="9">
        <f>(AH144/AP144)</f>
        <v>0.4573885109599395</v>
      </c>
      <c r="AR144" s="9"/>
    </row>
    <row r="145" spans="1:44" ht="12.75">
      <c r="A145" t="s">
        <v>14</v>
      </c>
      <c r="B145">
        <v>434.4</v>
      </c>
      <c r="C145">
        <v>377.99</v>
      </c>
      <c r="D145">
        <v>8.5</v>
      </c>
      <c r="E145">
        <v>7.62</v>
      </c>
      <c r="F145">
        <f t="shared" si="33"/>
        <v>426.78</v>
      </c>
      <c r="G145">
        <f t="shared" si="34"/>
        <v>369.49</v>
      </c>
      <c r="H145">
        <v>278.18</v>
      </c>
      <c r="I145">
        <f t="shared" si="35"/>
        <v>57.289999999999964</v>
      </c>
      <c r="J145">
        <f t="shared" si="36"/>
        <v>1.3282407074556042</v>
      </c>
      <c r="K145">
        <f t="shared" si="37"/>
        <v>0.1550515575523017</v>
      </c>
      <c r="L145">
        <f t="shared" si="38"/>
        <v>0.20594579049536255</v>
      </c>
      <c r="M145">
        <f t="shared" si="39"/>
        <v>0.00036949</v>
      </c>
      <c r="N145">
        <f t="shared" si="39"/>
        <v>0.00027818</v>
      </c>
      <c r="O145">
        <f t="shared" si="40"/>
        <v>1.3282407074556042</v>
      </c>
      <c r="P145">
        <f t="shared" si="41"/>
        <v>49.877709152618706</v>
      </c>
      <c r="V145" s="24" t="s">
        <v>14</v>
      </c>
      <c r="W145">
        <v>584.4</v>
      </c>
      <c r="X145">
        <v>453.6</v>
      </c>
      <c r="Y145">
        <v>13.6</v>
      </c>
      <c r="Z145">
        <v>13.5</v>
      </c>
      <c r="AA145" t="s">
        <v>159</v>
      </c>
      <c r="AB145">
        <f t="shared" si="31"/>
        <v>570.9</v>
      </c>
      <c r="AC145" s="5">
        <f t="shared" si="29"/>
        <v>440</v>
      </c>
      <c r="AD145">
        <f t="shared" si="32"/>
        <v>130.89999999999998</v>
      </c>
      <c r="AF145" s="9" t="s">
        <v>14</v>
      </c>
      <c r="AG145">
        <v>130.9</v>
      </c>
      <c r="AH145" s="5">
        <f>SUM(AC145)</f>
        <v>440</v>
      </c>
      <c r="AI145">
        <v>4</v>
      </c>
      <c r="AJ145">
        <v>1</v>
      </c>
      <c r="AK145">
        <v>1.5</v>
      </c>
      <c r="AL145">
        <v>3</v>
      </c>
      <c r="AM145" s="12">
        <f t="shared" si="42"/>
        <v>2.7</v>
      </c>
      <c r="AN145" s="12">
        <v>21</v>
      </c>
      <c r="AO145" s="12">
        <v>28</v>
      </c>
      <c r="AP145" s="9">
        <f t="shared" si="43"/>
        <v>1587.6000000000001</v>
      </c>
      <c r="AQ145" s="9">
        <f>(AH145/AP145)</f>
        <v>0.2771478961955152</v>
      </c>
      <c r="AR145" s="9"/>
    </row>
    <row r="146" spans="1:44" ht="12.75">
      <c r="A146" t="s">
        <v>15</v>
      </c>
      <c r="B146">
        <v>395.8</v>
      </c>
      <c r="C146">
        <v>324.89</v>
      </c>
      <c r="D146">
        <v>8.38</v>
      </c>
      <c r="E146">
        <v>8.24</v>
      </c>
      <c r="F146">
        <f t="shared" si="33"/>
        <v>387.56</v>
      </c>
      <c r="G146">
        <f t="shared" si="34"/>
        <v>316.51</v>
      </c>
      <c r="H146">
        <v>278.18</v>
      </c>
      <c r="I146">
        <f t="shared" si="35"/>
        <v>71.05000000000001</v>
      </c>
      <c r="J146">
        <f t="shared" si="36"/>
        <v>1.1377884822776618</v>
      </c>
      <c r="K146">
        <f t="shared" si="37"/>
        <v>0.22447947932134849</v>
      </c>
      <c r="L146">
        <f t="shared" si="38"/>
        <v>0.2554101660795169</v>
      </c>
      <c r="M146">
        <f t="shared" si="39"/>
        <v>0.00031651</v>
      </c>
      <c r="N146">
        <f t="shared" si="39"/>
        <v>0.00027818</v>
      </c>
      <c r="O146">
        <f t="shared" si="40"/>
        <v>1.1377884822776618</v>
      </c>
      <c r="P146">
        <f t="shared" si="41"/>
        <v>57.06458557442786</v>
      </c>
      <c r="V146" s="24" t="s">
        <v>15</v>
      </c>
      <c r="W146">
        <v>1129.6</v>
      </c>
      <c r="X146">
        <v>807.3</v>
      </c>
      <c r="Y146">
        <v>40.31</v>
      </c>
      <c r="Z146">
        <v>15.6</v>
      </c>
      <c r="AA146" t="s">
        <v>160</v>
      </c>
      <c r="AB146">
        <f t="shared" si="31"/>
        <v>1114</v>
      </c>
      <c r="AC146" s="5">
        <f t="shared" si="29"/>
        <v>766.99</v>
      </c>
      <c r="AD146">
        <f t="shared" si="32"/>
        <v>347.01</v>
      </c>
      <c r="AF146" s="9" t="s">
        <v>15</v>
      </c>
      <c r="AG146">
        <v>347.01</v>
      </c>
      <c r="AH146" s="5">
        <f>SUM(AC146)</f>
        <v>766.99</v>
      </c>
      <c r="AI146">
        <v>4.5</v>
      </c>
      <c r="AJ146">
        <v>4.5</v>
      </c>
      <c r="AK146">
        <v>5</v>
      </c>
      <c r="AL146">
        <v>5</v>
      </c>
      <c r="AM146" s="12">
        <f t="shared" si="42"/>
        <v>4.7</v>
      </c>
      <c r="AN146" s="12">
        <v>21</v>
      </c>
      <c r="AO146" s="12">
        <v>28</v>
      </c>
      <c r="AP146" s="9">
        <f t="shared" si="43"/>
        <v>2763.6</v>
      </c>
      <c r="AQ146" s="9">
        <f>(AH146/AP146)</f>
        <v>0.277532928064843</v>
      </c>
      <c r="AR146" s="9"/>
    </row>
    <row r="147" spans="1:42" ht="12.75">
      <c r="A147" t="s">
        <v>21</v>
      </c>
      <c r="B147" t="s">
        <v>92</v>
      </c>
      <c r="C147" t="s">
        <v>91</v>
      </c>
      <c r="D147" t="s">
        <v>90</v>
      </c>
      <c r="E147" t="s">
        <v>89</v>
      </c>
      <c r="F147" t="s">
        <v>95</v>
      </c>
      <c r="G147" t="s">
        <v>96</v>
      </c>
      <c r="H147" t="s">
        <v>228</v>
      </c>
      <c r="I147" t="s">
        <v>88</v>
      </c>
      <c r="J147" t="s">
        <v>226</v>
      </c>
      <c r="K147" t="s">
        <v>93</v>
      </c>
      <c r="L147" t="s">
        <v>94</v>
      </c>
      <c r="M147" t="s">
        <v>224</v>
      </c>
      <c r="N147" t="s">
        <v>223</v>
      </c>
      <c r="O147" t="s">
        <v>225</v>
      </c>
      <c r="P147" t="s">
        <v>227</v>
      </c>
      <c r="V147" s="24" t="s">
        <v>21</v>
      </c>
      <c r="W147" t="s">
        <v>23</v>
      </c>
      <c r="X147" t="s">
        <v>24</v>
      </c>
      <c r="Y147" t="s">
        <v>25</v>
      </c>
      <c r="Z147" t="s">
        <v>26</v>
      </c>
      <c r="AB147" t="s">
        <v>86</v>
      </c>
      <c r="AC147" s="5" t="s">
        <v>87</v>
      </c>
      <c r="AD147" t="s">
        <v>88</v>
      </c>
      <c r="AF147" s="9" t="s">
        <v>21</v>
      </c>
      <c r="AG147" t="s">
        <v>237</v>
      </c>
      <c r="AH147" t="s">
        <v>247</v>
      </c>
      <c r="AI147" t="s">
        <v>241</v>
      </c>
      <c r="AJ147" t="s">
        <v>242</v>
      </c>
      <c r="AK147" t="s">
        <v>243</v>
      </c>
      <c r="AL147" t="s">
        <v>244</v>
      </c>
      <c r="AM147" s="12"/>
      <c r="AN147" s="12"/>
      <c r="AO147" s="12"/>
      <c r="AP147" s="9"/>
    </row>
    <row r="148" spans="1:42" ht="12.75">
      <c r="A148" t="s">
        <v>1</v>
      </c>
      <c r="B148">
        <v>383.91</v>
      </c>
      <c r="C148">
        <v>345.9</v>
      </c>
      <c r="D148">
        <v>8.68</v>
      </c>
      <c r="E148" s="6">
        <v>7.3</v>
      </c>
      <c r="F148">
        <f>B148-E148</f>
        <v>376.61</v>
      </c>
      <c r="G148">
        <f>C148-D148</f>
        <v>337.21999999999997</v>
      </c>
      <c r="H148">
        <v>278.18</v>
      </c>
      <c r="I148">
        <f>F148-G148</f>
        <v>39.39000000000004</v>
      </c>
      <c r="J148">
        <f>G148/H148</f>
        <v>1.2122366812854986</v>
      </c>
      <c r="K148">
        <f>I148/G148</f>
        <v>0.11680801850424069</v>
      </c>
      <c r="L148">
        <f>J148*K148</f>
        <v>0.14159896469911584</v>
      </c>
      <c r="M148">
        <f>G148/1000000</f>
        <v>0.00033721999999999995</v>
      </c>
      <c r="N148">
        <f>H148/1000000</f>
        <v>0.00027818</v>
      </c>
      <c r="O148">
        <f>M148/N148</f>
        <v>1.2122366812854983</v>
      </c>
      <c r="P148">
        <f>(1-O148/2.65)*100</f>
        <v>54.25521957413213</v>
      </c>
      <c r="V148" s="10" t="s">
        <v>31</v>
      </c>
      <c r="W148">
        <v>502.7</v>
      </c>
      <c r="X148">
        <v>191.51</v>
      </c>
      <c r="Y148">
        <v>46.5</v>
      </c>
      <c r="Z148">
        <v>14.8</v>
      </c>
      <c r="AA148" t="s">
        <v>161</v>
      </c>
      <c r="AB148">
        <f t="shared" si="31"/>
        <v>487.9</v>
      </c>
      <c r="AC148" s="5">
        <f t="shared" si="29"/>
        <v>145.01</v>
      </c>
      <c r="AD148">
        <f aca="true" t="shared" si="44" ref="AD148:AD185">(AB148-AC148)</f>
        <v>342.89</v>
      </c>
      <c r="AF148" s="12" t="s">
        <v>255</v>
      </c>
      <c r="AG148">
        <f>SUM(AD148:AD150)</f>
        <v>1329.09</v>
      </c>
      <c r="AH148">
        <f>SUM(AC148:AC150)</f>
        <v>3873.81</v>
      </c>
      <c r="AI148" s="28"/>
      <c r="AJ148" s="28"/>
      <c r="AK148" s="28"/>
      <c r="AL148" s="28"/>
      <c r="AM148" s="12"/>
      <c r="AN148" s="12">
        <v>21</v>
      </c>
      <c r="AO148" s="12">
        <v>28</v>
      </c>
      <c r="AP148" s="9"/>
    </row>
    <row r="149" spans="5:45" ht="12.75">
      <c r="E149" s="6"/>
      <c r="V149" s="8" t="s">
        <v>45</v>
      </c>
      <c r="W149" s="9">
        <v>3313.4</v>
      </c>
      <c r="X149">
        <v>2962.9</v>
      </c>
      <c r="Y149">
        <v>46.2</v>
      </c>
      <c r="Z149">
        <v>15.7</v>
      </c>
      <c r="AA149" t="s">
        <v>162</v>
      </c>
      <c r="AB149">
        <f t="shared" si="31"/>
        <v>3297.7000000000003</v>
      </c>
      <c r="AC149" s="5">
        <f t="shared" si="29"/>
        <v>2916.7000000000003</v>
      </c>
      <c r="AD149">
        <f t="shared" si="44"/>
        <v>381</v>
      </c>
      <c r="AF149" s="12"/>
      <c r="AI149" s="5"/>
      <c r="AJ149" s="5"/>
      <c r="AK149" s="5"/>
      <c r="AL149" s="5"/>
      <c r="AM149" s="12"/>
      <c r="AN149" s="12"/>
      <c r="AO149" s="12"/>
      <c r="AP149" s="9"/>
      <c r="AS149" t="s">
        <v>272</v>
      </c>
    </row>
    <row r="150" spans="5:42" ht="12.75">
      <c r="E150" s="6"/>
      <c r="V150" s="7" t="s">
        <v>64</v>
      </c>
      <c r="W150" s="9">
        <v>1432.5</v>
      </c>
      <c r="X150">
        <v>859.1</v>
      </c>
      <c r="Y150">
        <v>47</v>
      </c>
      <c r="Z150">
        <v>15.2</v>
      </c>
      <c r="AA150" t="s">
        <v>163</v>
      </c>
      <c r="AB150">
        <f t="shared" si="31"/>
        <v>1417.3</v>
      </c>
      <c r="AC150" s="5">
        <f t="shared" si="29"/>
        <v>812.1</v>
      </c>
      <c r="AD150">
        <f t="shared" si="44"/>
        <v>605.1999999999999</v>
      </c>
      <c r="AF150" s="12"/>
      <c r="AI150" s="5"/>
      <c r="AJ150" s="5"/>
      <c r="AK150" s="5"/>
      <c r="AL150" s="5"/>
      <c r="AM150" s="12"/>
      <c r="AN150" s="12"/>
      <c r="AO150" s="12"/>
      <c r="AP150" s="9"/>
    </row>
    <row r="151" spans="1:45" ht="12.75">
      <c r="A151" t="s">
        <v>2</v>
      </c>
      <c r="B151">
        <v>420.37</v>
      </c>
      <c r="C151">
        <v>347.49</v>
      </c>
      <c r="D151">
        <v>8.75</v>
      </c>
      <c r="E151" s="6">
        <v>7.4</v>
      </c>
      <c r="F151">
        <f>B151-E151</f>
        <v>412.97</v>
      </c>
      <c r="G151">
        <f>C151-D151</f>
        <v>338.74</v>
      </c>
      <c r="H151">
        <v>278.18</v>
      </c>
      <c r="I151">
        <f>F151-G151</f>
        <v>74.23000000000002</v>
      </c>
      <c r="J151">
        <f>G151/H151</f>
        <v>1.2177007692860737</v>
      </c>
      <c r="K151">
        <f>I151/G151</f>
        <v>0.21913562023971192</v>
      </c>
      <c r="L151">
        <f>J151*K151</f>
        <v>0.2668416133438781</v>
      </c>
      <c r="M151">
        <f>G151/1000000</f>
        <v>0.00033874</v>
      </c>
      <c r="N151">
        <f>H151/1000000</f>
        <v>0.00027818</v>
      </c>
      <c r="O151">
        <f>M151/N151</f>
        <v>1.217700769286074</v>
      </c>
      <c r="P151">
        <f>(1-O151/2.65)*100</f>
        <v>54.04902757411041</v>
      </c>
      <c r="V151" s="2" t="s">
        <v>32</v>
      </c>
      <c r="W151" s="9">
        <v>1951.8</v>
      </c>
      <c r="X151">
        <v>1589.5</v>
      </c>
      <c r="Y151">
        <v>47.1</v>
      </c>
      <c r="Z151">
        <v>15.1</v>
      </c>
      <c r="AA151" t="s">
        <v>164</v>
      </c>
      <c r="AB151">
        <f t="shared" si="31"/>
        <v>1936.7</v>
      </c>
      <c r="AC151" s="5">
        <f t="shared" si="29"/>
        <v>1542.4</v>
      </c>
      <c r="AD151">
        <f t="shared" si="44"/>
        <v>394.29999999999995</v>
      </c>
      <c r="AF151" s="9" t="s">
        <v>254</v>
      </c>
      <c r="AG151">
        <f>SUM(AD151:AD153)</f>
        <v>1039.2</v>
      </c>
      <c r="AH151">
        <f>SUM(AC151:AC153)</f>
        <v>2739.5</v>
      </c>
      <c r="AI151" s="28"/>
      <c r="AJ151" s="28"/>
      <c r="AK151" s="28"/>
      <c r="AL151" s="28"/>
      <c r="AM151" s="12"/>
      <c r="AN151" s="12">
        <v>21</v>
      </c>
      <c r="AO151" s="12">
        <v>28</v>
      </c>
      <c r="AP151" s="9"/>
      <c r="AS151" t="s">
        <v>271</v>
      </c>
    </row>
    <row r="152" spans="5:42" ht="12.75">
      <c r="E152" s="6"/>
      <c r="V152" s="4" t="s">
        <v>33</v>
      </c>
      <c r="W152" s="9">
        <v>1491.4</v>
      </c>
      <c r="X152" s="9">
        <v>1033.6</v>
      </c>
      <c r="Y152">
        <v>48.6</v>
      </c>
      <c r="Z152">
        <v>15.9</v>
      </c>
      <c r="AA152" t="s">
        <v>165</v>
      </c>
      <c r="AB152">
        <f t="shared" si="31"/>
        <v>1475.5</v>
      </c>
      <c r="AC152" s="5">
        <f t="shared" si="29"/>
        <v>984.9999999999999</v>
      </c>
      <c r="AD152">
        <f t="shared" si="44"/>
        <v>490.5000000000001</v>
      </c>
      <c r="AF152" s="9"/>
      <c r="AI152" s="5"/>
      <c r="AJ152" s="5"/>
      <c r="AK152" s="5"/>
      <c r="AL152" s="5"/>
      <c r="AM152" s="12"/>
      <c r="AN152" s="12"/>
      <c r="AO152" s="12"/>
      <c r="AP152" s="9"/>
    </row>
    <row r="153" spans="5:42" ht="12.75">
      <c r="E153" s="6"/>
      <c r="V153" s="3" t="s">
        <v>65</v>
      </c>
      <c r="W153" s="9">
        <v>380.4</v>
      </c>
      <c r="X153" s="9">
        <v>259.3</v>
      </c>
      <c r="Y153">
        <v>47.2</v>
      </c>
      <c r="Z153">
        <v>13.9</v>
      </c>
      <c r="AA153" t="s">
        <v>166</v>
      </c>
      <c r="AB153">
        <f t="shared" si="31"/>
        <v>366.5</v>
      </c>
      <c r="AC153" s="5">
        <f t="shared" si="29"/>
        <v>212.10000000000002</v>
      </c>
      <c r="AD153">
        <f t="shared" si="44"/>
        <v>154.39999999999998</v>
      </c>
      <c r="AF153" s="9"/>
      <c r="AI153" s="5"/>
      <c r="AJ153" s="5"/>
      <c r="AK153" s="5"/>
      <c r="AL153" s="5"/>
      <c r="AM153" s="12"/>
      <c r="AN153" s="12"/>
      <c r="AO153" s="12"/>
      <c r="AP153" s="9"/>
    </row>
    <row r="154" spans="1:42" ht="12.75">
      <c r="A154" t="s">
        <v>3</v>
      </c>
      <c r="B154">
        <v>474.15</v>
      </c>
      <c r="C154">
        <v>375.99</v>
      </c>
      <c r="D154">
        <v>8.63</v>
      </c>
      <c r="E154" s="6">
        <v>7.5</v>
      </c>
      <c r="F154">
        <f>B154-E154</f>
        <v>466.65</v>
      </c>
      <c r="G154">
        <f>C154-D154</f>
        <v>367.36</v>
      </c>
      <c r="H154">
        <v>278.18</v>
      </c>
      <c r="I154">
        <f>F154-G154</f>
        <v>99.28999999999996</v>
      </c>
      <c r="J154">
        <f>G154/H154</f>
        <v>1.3205837946653247</v>
      </c>
      <c r="K154">
        <f>I154/G154</f>
        <v>0.2702798344947734</v>
      </c>
      <c r="L154">
        <f>J154*K154</f>
        <v>0.35692716945862374</v>
      </c>
      <c r="M154">
        <f>G154/1000000</f>
        <v>0.00036736</v>
      </c>
      <c r="N154">
        <f>H154/1000000</f>
        <v>0.00027818</v>
      </c>
      <c r="O154">
        <f>M154/N154</f>
        <v>1.3205837946653247</v>
      </c>
      <c r="P154">
        <f>(1-O154/2.65)*100</f>
        <v>50.166649257912276</v>
      </c>
      <c r="V154" s="24" t="s">
        <v>67</v>
      </c>
      <c r="W154" s="9">
        <v>1293.8</v>
      </c>
      <c r="X154" s="9">
        <v>977.1</v>
      </c>
      <c r="Y154">
        <v>19.6</v>
      </c>
      <c r="Z154">
        <v>15.5</v>
      </c>
      <c r="AA154" t="s">
        <v>167</v>
      </c>
      <c r="AB154">
        <f t="shared" si="31"/>
        <v>1278.3</v>
      </c>
      <c r="AC154" s="5">
        <f t="shared" si="29"/>
        <v>957.5</v>
      </c>
      <c r="AD154">
        <f t="shared" si="44"/>
        <v>320.79999999999995</v>
      </c>
      <c r="AF154" s="9" t="s">
        <v>67</v>
      </c>
      <c r="AG154">
        <f>SUM(AD154:AD157)</f>
        <v>1612.3999999999999</v>
      </c>
      <c r="AH154">
        <f>SUM(AC154:AC157)</f>
        <v>3415.9</v>
      </c>
      <c r="AI154" s="28"/>
      <c r="AJ154" s="28"/>
      <c r="AK154" s="28"/>
      <c r="AL154" s="28"/>
      <c r="AM154" s="12"/>
      <c r="AN154" s="12">
        <v>21</v>
      </c>
      <c r="AO154" s="12">
        <v>28</v>
      </c>
      <c r="AP154" s="9"/>
    </row>
    <row r="155" spans="5:42" ht="12.75"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V155" s="2" t="s">
        <v>37</v>
      </c>
      <c r="W155" s="9">
        <v>426.9</v>
      </c>
      <c r="X155">
        <v>247.1</v>
      </c>
      <c r="Y155">
        <v>37.4</v>
      </c>
      <c r="Z155" s="12">
        <v>14</v>
      </c>
      <c r="AA155" s="12" t="s">
        <v>168</v>
      </c>
      <c r="AB155">
        <f t="shared" si="31"/>
        <v>412.9</v>
      </c>
      <c r="AC155" s="5">
        <f t="shared" si="29"/>
        <v>209.7</v>
      </c>
      <c r="AD155">
        <f t="shared" si="44"/>
        <v>203.2</v>
      </c>
      <c r="AF155" s="9"/>
      <c r="AI155" s="5"/>
      <c r="AJ155" s="5"/>
      <c r="AK155" s="5"/>
      <c r="AL155" s="5"/>
      <c r="AM155" s="12"/>
      <c r="AN155" s="12"/>
      <c r="AO155" s="12"/>
      <c r="AP155" s="9"/>
    </row>
    <row r="156" spans="5:42" ht="12.75">
      <c r="E156" s="6"/>
      <c r="V156" s="4" t="s">
        <v>38</v>
      </c>
      <c r="W156" s="9">
        <v>2650.7</v>
      </c>
      <c r="X156">
        <v>1943.5</v>
      </c>
      <c r="Y156">
        <v>47.8</v>
      </c>
      <c r="Z156">
        <v>17.5</v>
      </c>
      <c r="AA156" s="12" t="s">
        <v>169</v>
      </c>
      <c r="AB156">
        <f t="shared" si="31"/>
        <v>2633.2</v>
      </c>
      <c r="AC156" s="5">
        <f t="shared" si="29"/>
        <v>1895.7</v>
      </c>
      <c r="AD156">
        <f t="shared" si="44"/>
        <v>737.4999999999998</v>
      </c>
      <c r="AF156" s="9"/>
      <c r="AI156" s="5"/>
      <c r="AJ156" s="5"/>
      <c r="AK156" s="5"/>
      <c r="AL156" s="5"/>
      <c r="AM156" s="12"/>
      <c r="AN156" s="12"/>
      <c r="AO156" s="12"/>
      <c r="AP156" s="9"/>
    </row>
    <row r="157" spans="5:42" ht="12.75">
      <c r="E157" s="6"/>
      <c r="V157" s="3" t="s">
        <v>66</v>
      </c>
      <c r="W157" s="9">
        <v>717.2</v>
      </c>
      <c r="X157">
        <v>399.7</v>
      </c>
      <c r="Y157">
        <v>46.7</v>
      </c>
      <c r="Z157">
        <v>13.3</v>
      </c>
      <c r="AA157" s="12" t="s">
        <v>142</v>
      </c>
      <c r="AB157">
        <f t="shared" si="31"/>
        <v>703.9000000000001</v>
      </c>
      <c r="AC157" s="5">
        <f t="shared" si="29"/>
        <v>353</v>
      </c>
      <c r="AD157">
        <f t="shared" si="44"/>
        <v>350.9000000000001</v>
      </c>
      <c r="AF157" s="9"/>
      <c r="AI157" s="5"/>
      <c r="AJ157" s="5"/>
      <c r="AK157" s="5"/>
      <c r="AL157" s="5"/>
      <c r="AM157" s="12"/>
      <c r="AN157" s="12"/>
      <c r="AO157" s="12"/>
      <c r="AP157" s="9"/>
    </row>
    <row r="158" spans="1:42" ht="12.75">
      <c r="A158" s="5" t="s">
        <v>4</v>
      </c>
      <c r="B158" s="5">
        <v>446.69</v>
      </c>
      <c r="C158" s="5">
        <v>421.83</v>
      </c>
      <c r="D158" s="5">
        <v>8.72</v>
      </c>
      <c r="E158" s="11">
        <v>7.2</v>
      </c>
      <c r="F158">
        <f>B158-E158</f>
        <v>439.49</v>
      </c>
      <c r="G158">
        <f>C158-D158</f>
        <v>413.10999999999996</v>
      </c>
      <c r="H158">
        <v>278.18</v>
      </c>
      <c r="I158">
        <f>F158-G158</f>
        <v>26.380000000000052</v>
      </c>
      <c r="J158">
        <f>G158/H158</f>
        <v>1.4850456538931625</v>
      </c>
      <c r="K158">
        <f>I158/G158</f>
        <v>0.06385708406961839</v>
      </c>
      <c r="L158">
        <f>J158*K158</f>
        <v>0.09483068516787709</v>
      </c>
      <c r="M158">
        <f>G158/1000000</f>
        <v>0.00041310999999999995</v>
      </c>
      <c r="N158">
        <f>H158/1000000</f>
        <v>0.00027818</v>
      </c>
      <c r="O158">
        <f>M158/N158</f>
        <v>1.4850456538931625</v>
      </c>
      <c r="P158">
        <f>(1-O158/2.65)*100</f>
        <v>43.960541362522164</v>
      </c>
      <c r="V158" s="2" t="s">
        <v>46</v>
      </c>
      <c r="W158" s="9">
        <v>714.6</v>
      </c>
      <c r="X158">
        <v>304.1</v>
      </c>
      <c r="Y158">
        <v>46.6</v>
      </c>
      <c r="Z158">
        <v>14.6</v>
      </c>
      <c r="AA158" s="12" t="s">
        <v>170</v>
      </c>
      <c r="AB158">
        <f t="shared" si="31"/>
        <v>700</v>
      </c>
      <c r="AC158" s="5">
        <f t="shared" si="29"/>
        <v>257.5</v>
      </c>
      <c r="AD158">
        <f t="shared" si="44"/>
        <v>442.5</v>
      </c>
      <c r="AF158" s="9" t="s">
        <v>232</v>
      </c>
      <c r="AG158">
        <f>SUM(AD158:AD162)</f>
        <v>2119.000000000001</v>
      </c>
      <c r="AH158">
        <f>SUM(AC158:AC162)</f>
        <v>7490.5</v>
      </c>
      <c r="AI158" s="28"/>
      <c r="AJ158" s="28"/>
      <c r="AK158" s="28"/>
      <c r="AL158" s="28"/>
      <c r="AM158" s="12"/>
      <c r="AN158" s="12">
        <v>21</v>
      </c>
      <c r="AO158" s="12">
        <v>28</v>
      </c>
      <c r="AP158" s="9"/>
    </row>
    <row r="159" spans="5:42" ht="12.75">
      <c r="E159" s="6"/>
      <c r="V159" s="4" t="s">
        <v>60</v>
      </c>
      <c r="W159" s="9">
        <v>1049.3</v>
      </c>
      <c r="X159">
        <v>646.5</v>
      </c>
      <c r="Y159">
        <v>46.8</v>
      </c>
      <c r="Z159">
        <v>17.5</v>
      </c>
      <c r="AA159" s="12" t="s">
        <v>171</v>
      </c>
      <c r="AB159">
        <f t="shared" si="31"/>
        <v>1031.8</v>
      </c>
      <c r="AC159" s="5">
        <f t="shared" si="29"/>
        <v>599.7</v>
      </c>
      <c r="AD159">
        <f t="shared" si="44"/>
        <v>432.0999999999999</v>
      </c>
      <c r="AF159" s="9"/>
      <c r="AI159" s="5"/>
      <c r="AJ159" s="5"/>
      <c r="AK159" s="5"/>
      <c r="AL159" s="5"/>
      <c r="AM159" s="12"/>
      <c r="AN159" s="12"/>
      <c r="AO159" s="12"/>
      <c r="AP159" s="9"/>
    </row>
    <row r="160" spans="5:45" ht="12.75">
      <c r="E160" s="6"/>
      <c r="V160" s="4" t="s">
        <v>69</v>
      </c>
      <c r="W160" s="9">
        <v>1313.5</v>
      </c>
      <c r="X160">
        <v>1228</v>
      </c>
      <c r="Y160">
        <v>19.7</v>
      </c>
      <c r="Z160">
        <v>14</v>
      </c>
      <c r="AA160" s="12" t="s">
        <v>172</v>
      </c>
      <c r="AB160">
        <f t="shared" si="31"/>
        <v>1299.5</v>
      </c>
      <c r="AC160" s="5">
        <f t="shared" si="29"/>
        <v>1208.3</v>
      </c>
      <c r="AD160">
        <f t="shared" si="44"/>
        <v>91.20000000000005</v>
      </c>
      <c r="AF160" s="9"/>
      <c r="AI160" s="5"/>
      <c r="AJ160" s="5"/>
      <c r="AK160" s="5"/>
      <c r="AL160" s="5"/>
      <c r="AM160" s="12"/>
      <c r="AN160" s="12"/>
      <c r="AO160" s="12"/>
      <c r="AP160" s="9"/>
      <c r="AS160" t="s">
        <v>268</v>
      </c>
    </row>
    <row r="161" spans="5:45" ht="12.75">
      <c r="E161" s="6"/>
      <c r="V161" s="4" t="s">
        <v>70</v>
      </c>
      <c r="W161" s="9">
        <v>3338.4</v>
      </c>
      <c r="X161">
        <v>2431</v>
      </c>
      <c r="Y161">
        <v>47.4</v>
      </c>
      <c r="Z161">
        <v>14.2</v>
      </c>
      <c r="AA161" s="12" t="s">
        <v>173</v>
      </c>
      <c r="AB161">
        <f>(W161-Z161)</f>
        <v>3324.2000000000003</v>
      </c>
      <c r="AC161" s="5">
        <f t="shared" si="29"/>
        <v>2383.6</v>
      </c>
      <c r="AD161">
        <f t="shared" si="44"/>
        <v>940.6000000000004</v>
      </c>
      <c r="AF161" s="9"/>
      <c r="AI161" s="5"/>
      <c r="AJ161" s="5"/>
      <c r="AK161" s="5"/>
      <c r="AL161" s="5"/>
      <c r="AM161" s="12"/>
      <c r="AN161" s="12"/>
      <c r="AO161" s="12"/>
      <c r="AP161" s="9"/>
      <c r="AS161" t="s">
        <v>272</v>
      </c>
    </row>
    <row r="162" spans="5:42" ht="12.75">
      <c r="E162" s="6"/>
      <c r="V162" s="7" t="s">
        <v>71</v>
      </c>
      <c r="W162" s="12">
        <v>3268.2</v>
      </c>
      <c r="X162" s="5">
        <v>3088.2</v>
      </c>
      <c r="Y162" s="5">
        <v>46.8</v>
      </c>
      <c r="Z162" s="5">
        <v>14.2</v>
      </c>
      <c r="AA162" s="5" t="s">
        <v>240</v>
      </c>
      <c r="AB162" s="5">
        <f t="shared" si="31"/>
        <v>3254</v>
      </c>
      <c r="AC162" s="5">
        <f t="shared" si="29"/>
        <v>3041.3999999999996</v>
      </c>
      <c r="AD162" s="5">
        <f t="shared" si="44"/>
        <v>212.60000000000036</v>
      </c>
      <c r="AE162" s="5"/>
      <c r="AF162" s="12"/>
      <c r="AG162" s="5"/>
      <c r="AH162" s="5"/>
      <c r="AI162" s="5"/>
      <c r="AJ162" s="5"/>
      <c r="AK162" s="5"/>
      <c r="AL162" s="5"/>
      <c r="AM162" s="12"/>
      <c r="AN162" s="12"/>
      <c r="AO162" s="12"/>
      <c r="AP162" s="9"/>
    </row>
    <row r="163" spans="1:42" ht="12.75">
      <c r="A163" t="s">
        <v>5</v>
      </c>
      <c r="B163">
        <v>400.4</v>
      </c>
      <c r="C163">
        <v>368.39</v>
      </c>
      <c r="D163">
        <v>8.64</v>
      </c>
      <c r="E163" s="6">
        <v>7.2</v>
      </c>
      <c r="F163">
        <f>B163-E163</f>
        <v>393.2</v>
      </c>
      <c r="G163">
        <f>C163-D163</f>
        <v>359.75</v>
      </c>
      <c r="H163">
        <v>278.18</v>
      </c>
      <c r="I163">
        <f>F163-G163</f>
        <v>33.44999999999999</v>
      </c>
      <c r="J163">
        <f>G163/H163</f>
        <v>1.2932274067150766</v>
      </c>
      <c r="K163">
        <f>I163/G163</f>
        <v>0.0929812369701181</v>
      </c>
      <c r="L163">
        <f>J163*K163</f>
        <v>0.12024588396002585</v>
      </c>
      <c r="M163">
        <f>G163/1000000</f>
        <v>0.00035975</v>
      </c>
      <c r="N163">
        <f>H163/1000000</f>
        <v>0.00027818</v>
      </c>
      <c r="O163">
        <f>M163/N163</f>
        <v>1.2932274067150766</v>
      </c>
      <c r="P163">
        <f>(1-O163/2.65)*100</f>
        <v>51.198965784336735</v>
      </c>
      <c r="V163" s="2" t="s">
        <v>34</v>
      </c>
      <c r="W163" s="9">
        <v>220.5</v>
      </c>
      <c r="X163">
        <v>143.9</v>
      </c>
      <c r="Y163">
        <v>46.8</v>
      </c>
      <c r="Z163" s="12">
        <v>13.8</v>
      </c>
      <c r="AA163" t="s">
        <v>174</v>
      </c>
      <c r="AB163">
        <f t="shared" si="31"/>
        <v>206.7</v>
      </c>
      <c r="AC163" s="5">
        <f t="shared" si="29"/>
        <v>97.10000000000001</v>
      </c>
      <c r="AD163">
        <f t="shared" si="44"/>
        <v>109.59999999999998</v>
      </c>
      <c r="AF163" s="9" t="s">
        <v>84</v>
      </c>
      <c r="AG163">
        <f>SUM(AD163:AD165)</f>
        <v>772.5</v>
      </c>
      <c r="AH163">
        <f>SUM(AC163:AC165)</f>
        <v>3875</v>
      </c>
      <c r="AI163" s="28"/>
      <c r="AJ163" s="28"/>
      <c r="AK163" s="28"/>
      <c r="AL163" s="28"/>
      <c r="AM163" s="12"/>
      <c r="AN163" s="12">
        <v>21</v>
      </c>
      <c r="AO163" s="12">
        <v>28</v>
      </c>
      <c r="AP163" s="9"/>
    </row>
    <row r="164" spans="5:45" ht="12.75">
      <c r="E164" s="6"/>
      <c r="V164" s="4" t="s">
        <v>35</v>
      </c>
      <c r="W164" s="9">
        <v>3220</v>
      </c>
      <c r="X164">
        <v>2879.4</v>
      </c>
      <c r="Y164">
        <v>47.5</v>
      </c>
      <c r="Z164" s="12">
        <v>14.2</v>
      </c>
      <c r="AA164" t="s">
        <v>175</v>
      </c>
      <c r="AB164">
        <f t="shared" si="31"/>
        <v>3205.8</v>
      </c>
      <c r="AC164" s="5">
        <f t="shared" si="29"/>
        <v>2831.9</v>
      </c>
      <c r="AD164">
        <f t="shared" si="44"/>
        <v>373.9000000000001</v>
      </c>
      <c r="AF164" s="9"/>
      <c r="AI164" s="5"/>
      <c r="AJ164" s="5"/>
      <c r="AK164" s="5"/>
      <c r="AL164" s="5"/>
      <c r="AM164" s="12"/>
      <c r="AN164" s="12"/>
      <c r="AO164" s="12"/>
      <c r="AP164" s="9"/>
      <c r="AS164" t="s">
        <v>272</v>
      </c>
    </row>
    <row r="165" spans="5:42" ht="12.75">
      <c r="E165" s="6"/>
      <c r="V165" s="3" t="s">
        <v>68</v>
      </c>
      <c r="W165" s="9">
        <v>1249.1</v>
      </c>
      <c r="X165">
        <v>992.5</v>
      </c>
      <c r="Y165">
        <v>46.5</v>
      </c>
      <c r="Z165">
        <v>14.1</v>
      </c>
      <c r="AA165" t="s">
        <v>206</v>
      </c>
      <c r="AB165">
        <f t="shared" si="31"/>
        <v>1235</v>
      </c>
      <c r="AC165" s="5">
        <f t="shared" si="29"/>
        <v>946</v>
      </c>
      <c r="AD165">
        <f t="shared" si="44"/>
        <v>289</v>
      </c>
      <c r="AF165" s="9"/>
      <c r="AI165" s="5"/>
      <c r="AJ165" s="5"/>
      <c r="AK165" s="5"/>
      <c r="AL165" s="5"/>
      <c r="AM165" s="12"/>
      <c r="AN165" s="12"/>
      <c r="AO165" s="12"/>
      <c r="AP165" s="9"/>
    </row>
    <row r="166" spans="1:42" ht="12.75">
      <c r="A166" t="s">
        <v>6</v>
      </c>
      <c r="B166">
        <v>379.89</v>
      </c>
      <c r="C166">
        <v>357.3</v>
      </c>
      <c r="D166">
        <v>8.63</v>
      </c>
      <c r="E166" s="23">
        <f>AVERAGE(E184,E182,E181,E179,E177,E175,E173,E169,E163,E158,E154,E151,E148)</f>
        <v>7.259230769230769</v>
      </c>
      <c r="F166">
        <f>B166-E166</f>
        <v>372.6307692307692</v>
      </c>
      <c r="G166">
        <f>C166-D166</f>
        <v>348.67</v>
      </c>
      <c r="H166">
        <v>278.18</v>
      </c>
      <c r="I166">
        <f>F166-G166</f>
        <v>23.960769230769188</v>
      </c>
      <c r="J166">
        <f>G166/H166</f>
        <v>1.2533970810266735</v>
      </c>
      <c r="K166">
        <f>I166/G166</f>
        <v>0.06872047847755525</v>
      </c>
      <c r="L166">
        <f>J166*K166</f>
        <v>0.08613404713052408</v>
      </c>
      <c r="M166">
        <f>G166/1000000</f>
        <v>0.00034867000000000003</v>
      </c>
      <c r="N166">
        <f>H166/1000000</f>
        <v>0.00027818</v>
      </c>
      <c r="O166">
        <f>M166/N166</f>
        <v>1.2533970810266735</v>
      </c>
      <c r="P166">
        <f>(1-O166/2.65)*100</f>
        <v>52.701996942389684</v>
      </c>
      <c r="V166" s="2" t="s">
        <v>36</v>
      </c>
      <c r="W166" s="9">
        <v>239.3</v>
      </c>
      <c r="X166">
        <v>235.2</v>
      </c>
      <c r="Y166">
        <v>46.4</v>
      </c>
      <c r="Z166">
        <v>13.5</v>
      </c>
      <c r="AA166" t="s">
        <v>207</v>
      </c>
      <c r="AB166">
        <f t="shared" si="31"/>
        <v>225.8</v>
      </c>
      <c r="AC166" s="5">
        <f t="shared" si="29"/>
        <v>188.79999999999998</v>
      </c>
      <c r="AD166">
        <f t="shared" si="44"/>
        <v>37.00000000000003</v>
      </c>
      <c r="AF166" s="9" t="s">
        <v>252</v>
      </c>
      <c r="AG166">
        <f>SUM(AD166:AD168)</f>
        <v>349.53</v>
      </c>
      <c r="AH166">
        <f>SUM(AC166:AC168)</f>
        <v>4151.37</v>
      </c>
      <c r="AI166" s="28"/>
      <c r="AJ166" s="28"/>
      <c r="AK166" s="28"/>
      <c r="AL166" s="28"/>
      <c r="AM166" s="12"/>
      <c r="AN166" s="12">
        <v>21</v>
      </c>
      <c r="AO166" s="12">
        <v>28</v>
      </c>
      <c r="AP166" s="9"/>
    </row>
    <row r="167" spans="5:42" ht="12.75">
      <c r="E167" s="11"/>
      <c r="V167" s="4" t="s">
        <v>53</v>
      </c>
      <c r="W167" s="9">
        <v>2073.6</v>
      </c>
      <c r="X167">
        <v>1984</v>
      </c>
      <c r="Y167">
        <v>47.2</v>
      </c>
      <c r="Z167">
        <v>13.5</v>
      </c>
      <c r="AA167" t="s">
        <v>208</v>
      </c>
      <c r="AB167">
        <f t="shared" si="31"/>
        <v>2060.1</v>
      </c>
      <c r="AC167" s="5">
        <f t="shared" si="29"/>
        <v>1936.8</v>
      </c>
      <c r="AD167">
        <f t="shared" si="44"/>
        <v>123.29999999999995</v>
      </c>
      <c r="AF167" s="9"/>
      <c r="AI167" s="5"/>
      <c r="AJ167" s="5"/>
      <c r="AK167" s="5"/>
      <c r="AL167" s="5"/>
      <c r="AM167" s="12"/>
      <c r="AN167" s="12"/>
      <c r="AO167" s="12"/>
      <c r="AP167" s="9"/>
    </row>
    <row r="168" spans="5:42" ht="12.75">
      <c r="E168" s="11"/>
      <c r="V168" s="3" t="s">
        <v>72</v>
      </c>
      <c r="W168" s="9">
        <v>2229.2</v>
      </c>
      <c r="X168">
        <v>2072.6</v>
      </c>
      <c r="Y168">
        <v>46.83</v>
      </c>
      <c r="Z168">
        <v>14.2</v>
      </c>
      <c r="AA168" t="s">
        <v>176</v>
      </c>
      <c r="AB168">
        <f t="shared" si="31"/>
        <v>2215</v>
      </c>
      <c r="AC168" s="5">
        <f t="shared" si="29"/>
        <v>2025.77</v>
      </c>
      <c r="AD168">
        <f t="shared" si="44"/>
        <v>189.23000000000002</v>
      </c>
      <c r="AF168" s="9"/>
      <c r="AI168" s="5"/>
      <c r="AJ168" s="5"/>
      <c r="AK168" s="5"/>
      <c r="AL168" s="5"/>
      <c r="AM168" s="12"/>
      <c r="AN168" s="12"/>
      <c r="AO168" s="12"/>
      <c r="AP168" s="9"/>
    </row>
    <row r="169" spans="1:45" ht="12.75">
      <c r="A169" t="s">
        <v>7</v>
      </c>
      <c r="B169">
        <v>367.44</v>
      </c>
      <c r="C169">
        <v>354.58</v>
      </c>
      <c r="D169">
        <v>8.72</v>
      </c>
      <c r="E169" s="11">
        <v>7.3</v>
      </c>
      <c r="F169">
        <f>B169-E169</f>
        <v>360.14</v>
      </c>
      <c r="G169">
        <f>C169-D169</f>
        <v>345.85999999999996</v>
      </c>
      <c r="H169">
        <v>278.18</v>
      </c>
      <c r="I169">
        <f>F169-G169</f>
        <v>14.28000000000003</v>
      </c>
      <c r="J169">
        <f>G169/H169</f>
        <v>1.2432957078150835</v>
      </c>
      <c r="K169">
        <f>I169/G169</f>
        <v>0.04128838258254794</v>
      </c>
      <c r="L169">
        <f>J169*K169</f>
        <v>0.0513336688475089</v>
      </c>
      <c r="M169">
        <f>G169/1000000</f>
        <v>0.00034585999999999997</v>
      </c>
      <c r="N169">
        <f>H169/1000000</f>
        <v>0.00027818</v>
      </c>
      <c r="O169">
        <f>M169/N169</f>
        <v>1.2432957078150837</v>
      </c>
      <c r="P169">
        <f>(1-O169/2.65)*100</f>
        <v>53.08318083716665</v>
      </c>
      <c r="V169" s="2" t="s">
        <v>54</v>
      </c>
      <c r="W169" s="9">
        <v>2494.5</v>
      </c>
      <c r="X169">
        <v>2394.1</v>
      </c>
      <c r="Y169">
        <v>46.7</v>
      </c>
      <c r="Z169">
        <v>13.7</v>
      </c>
      <c r="AA169" t="s">
        <v>177</v>
      </c>
      <c r="AB169">
        <f t="shared" si="31"/>
        <v>2480.8</v>
      </c>
      <c r="AC169" s="5">
        <f t="shared" si="29"/>
        <v>2347.4</v>
      </c>
      <c r="AD169">
        <f t="shared" si="44"/>
        <v>133.4000000000001</v>
      </c>
      <c r="AF169" s="9" t="s">
        <v>256</v>
      </c>
      <c r="AG169">
        <f>SUM(AD169:AD170)</f>
        <v>185.05000000000007</v>
      </c>
      <c r="AH169">
        <f>SUM(AC169:AC170)</f>
        <v>2630.57</v>
      </c>
      <c r="AI169" s="28"/>
      <c r="AJ169" s="28"/>
      <c r="AK169" s="28"/>
      <c r="AL169" s="28"/>
      <c r="AM169" s="12"/>
      <c r="AN169" s="12">
        <v>21</v>
      </c>
      <c r="AO169" s="12">
        <v>28</v>
      </c>
      <c r="AP169" s="9"/>
      <c r="AS169" t="s">
        <v>272</v>
      </c>
    </row>
    <row r="170" spans="5:42" ht="12.75">
      <c r="E170" s="11"/>
      <c r="V170" s="3" t="s">
        <v>55</v>
      </c>
      <c r="W170" s="9">
        <v>348.5</v>
      </c>
      <c r="X170">
        <v>296.93</v>
      </c>
      <c r="Y170">
        <v>13.76</v>
      </c>
      <c r="Z170">
        <v>13.68</v>
      </c>
      <c r="AB170">
        <f t="shared" si="31"/>
        <v>334.82</v>
      </c>
      <c r="AC170" s="5">
        <f t="shared" si="29"/>
        <v>283.17</v>
      </c>
      <c r="AD170">
        <f t="shared" si="44"/>
        <v>51.64999999999998</v>
      </c>
      <c r="AF170" s="9"/>
      <c r="AI170" s="5"/>
      <c r="AJ170" s="5"/>
      <c r="AK170" s="5"/>
      <c r="AL170" s="5"/>
      <c r="AM170" s="12"/>
      <c r="AN170" s="12"/>
      <c r="AO170" s="12"/>
      <c r="AP170" s="9"/>
    </row>
    <row r="171" spans="1:45" ht="12.75">
      <c r="A171" t="s">
        <v>8</v>
      </c>
      <c r="B171">
        <v>348.74</v>
      </c>
      <c r="C171">
        <v>334.8</v>
      </c>
      <c r="D171">
        <v>8.09</v>
      </c>
      <c r="E171" s="23">
        <f>AVERAGE(E184,E182,E181,E179,E177,E175,E173,E169,E163,E158,E154,E151,E148)</f>
        <v>7.259230769230769</v>
      </c>
      <c r="F171">
        <f>B171-E171</f>
        <v>341.4807692307692</v>
      </c>
      <c r="G171">
        <f>C171-D171</f>
        <v>326.71000000000004</v>
      </c>
      <c r="H171">
        <v>278.18</v>
      </c>
      <c r="I171">
        <f>F171-G171</f>
        <v>14.77076923076919</v>
      </c>
      <c r="J171">
        <f>G171/H171</f>
        <v>1.1744553885973112</v>
      </c>
      <c r="K171">
        <f>I171/G171</f>
        <v>0.045210643172137945</v>
      </c>
      <c r="L171">
        <f>J171*K171</f>
        <v>0.053097883495467645</v>
      </c>
      <c r="M171">
        <f>G171/1000000</f>
        <v>0.00032671</v>
      </c>
      <c r="N171">
        <f>H171/1000000</f>
        <v>0.00027818</v>
      </c>
      <c r="O171">
        <f>M171/N171</f>
        <v>1.1744553885973112</v>
      </c>
      <c r="P171">
        <f>(1-O171/2.65)*100</f>
        <v>55.68092873217694</v>
      </c>
      <c r="V171" s="2" t="s">
        <v>56</v>
      </c>
      <c r="W171" s="9">
        <v>151.6</v>
      </c>
      <c r="X171">
        <v>154.82</v>
      </c>
      <c r="Y171">
        <v>19</v>
      </c>
      <c r="Z171">
        <v>14.3</v>
      </c>
      <c r="AA171" t="s">
        <v>178</v>
      </c>
      <c r="AB171">
        <f t="shared" si="31"/>
        <v>137.29999999999998</v>
      </c>
      <c r="AC171" s="5">
        <f t="shared" si="29"/>
        <v>135.82</v>
      </c>
      <c r="AD171">
        <f t="shared" si="44"/>
        <v>1.4799999999999898</v>
      </c>
      <c r="AF171" s="9" t="s">
        <v>233</v>
      </c>
      <c r="AG171">
        <f>SUM(AD171:AD172)</f>
        <v>118.68000000000026</v>
      </c>
      <c r="AH171">
        <f>SUM(AC171:AC172)</f>
        <v>3118.12</v>
      </c>
      <c r="AI171" s="28"/>
      <c r="AJ171" s="28"/>
      <c r="AK171" s="28"/>
      <c r="AL171" s="28"/>
      <c r="AM171" s="12"/>
      <c r="AN171" s="12">
        <v>21</v>
      </c>
      <c r="AO171" s="12">
        <v>28</v>
      </c>
      <c r="AP171" s="9"/>
      <c r="AS171" t="s">
        <v>266</v>
      </c>
    </row>
    <row r="172" spans="5:42" ht="12.75">
      <c r="E172" s="11"/>
      <c r="V172" s="20" t="s">
        <v>73</v>
      </c>
      <c r="W172" s="19">
        <v>3113.4</v>
      </c>
      <c r="X172" s="11">
        <v>3028.7</v>
      </c>
      <c r="Y172" s="11">
        <v>46.4</v>
      </c>
      <c r="Z172" s="11">
        <v>13.9</v>
      </c>
      <c r="AA172" s="11" t="s">
        <v>179</v>
      </c>
      <c r="AB172">
        <f t="shared" si="31"/>
        <v>3099.5</v>
      </c>
      <c r="AC172" s="5">
        <f t="shared" si="29"/>
        <v>2982.2999999999997</v>
      </c>
      <c r="AD172">
        <f t="shared" si="44"/>
        <v>117.20000000000027</v>
      </c>
      <c r="AF172" s="19"/>
      <c r="AI172" s="5"/>
      <c r="AJ172" s="5"/>
      <c r="AK172" s="5"/>
      <c r="AL172" s="5"/>
      <c r="AM172" s="12"/>
      <c r="AN172" s="12"/>
      <c r="AO172" s="12"/>
      <c r="AP172" s="9"/>
    </row>
    <row r="173" spans="1:42" ht="12.75">
      <c r="A173" t="s">
        <v>9</v>
      </c>
      <c r="B173">
        <v>404.81</v>
      </c>
      <c r="C173">
        <v>381.25</v>
      </c>
      <c r="D173">
        <v>8.81</v>
      </c>
      <c r="E173" s="6">
        <v>7.2</v>
      </c>
      <c r="F173">
        <f>B173-E173</f>
        <v>397.61</v>
      </c>
      <c r="G173">
        <f>C173-D173</f>
        <v>372.44</v>
      </c>
      <c r="H173">
        <v>278.18</v>
      </c>
      <c r="I173">
        <f>F173-G173</f>
        <v>25.170000000000016</v>
      </c>
      <c r="J173">
        <f>G173/H173</f>
        <v>1.3388453519304047</v>
      </c>
      <c r="K173">
        <f>I173/G173</f>
        <v>0.0675813553861025</v>
      </c>
      <c r="L173">
        <f>J173*K173</f>
        <v>0.09048098353584016</v>
      </c>
      <c r="M173">
        <f>G173/1000000</f>
        <v>0.00037244</v>
      </c>
      <c r="N173">
        <f>H173/1000000</f>
        <v>0.00027818</v>
      </c>
      <c r="O173">
        <f>M173/N173</f>
        <v>1.3388453519304047</v>
      </c>
      <c r="P173">
        <f>(1-O173/2.65)*100</f>
        <v>49.47753388941869</v>
      </c>
      <c r="V173" s="2" t="s">
        <v>57</v>
      </c>
      <c r="W173" s="9">
        <v>776.6</v>
      </c>
      <c r="X173">
        <v>652.6</v>
      </c>
      <c r="Y173">
        <v>46.7</v>
      </c>
      <c r="Z173">
        <v>13.5</v>
      </c>
      <c r="AA173" t="s">
        <v>180</v>
      </c>
      <c r="AB173">
        <f t="shared" si="31"/>
        <v>763.1</v>
      </c>
      <c r="AC173" s="5">
        <f t="shared" si="29"/>
        <v>605.9</v>
      </c>
      <c r="AD173">
        <f t="shared" si="44"/>
        <v>157.20000000000005</v>
      </c>
      <c r="AF173" s="9" t="s">
        <v>234</v>
      </c>
      <c r="AG173">
        <f>SUM(AD173:AD174)</f>
        <v>259.7000000000003</v>
      </c>
      <c r="AH173">
        <f>SUM(AC173:AC174)</f>
        <v>1880.1</v>
      </c>
      <c r="AI173" s="28"/>
      <c r="AJ173" s="28"/>
      <c r="AK173" s="28"/>
      <c r="AL173" s="28"/>
      <c r="AM173" s="12"/>
      <c r="AN173" s="12">
        <v>21</v>
      </c>
      <c r="AO173" s="12">
        <v>28</v>
      </c>
      <c r="AP173" s="9"/>
    </row>
    <row r="174" spans="5:42" ht="12.75">
      <c r="E174" s="6"/>
      <c r="V174" s="3" t="s">
        <v>63</v>
      </c>
      <c r="W174" s="9">
        <v>1390.5</v>
      </c>
      <c r="X174">
        <v>1321.1</v>
      </c>
      <c r="Y174">
        <v>46.9</v>
      </c>
      <c r="Z174">
        <v>13.8</v>
      </c>
      <c r="AA174" t="s">
        <v>181</v>
      </c>
      <c r="AB174">
        <f t="shared" si="31"/>
        <v>1376.7</v>
      </c>
      <c r="AC174" s="5">
        <f t="shared" si="29"/>
        <v>1274.1999999999998</v>
      </c>
      <c r="AD174">
        <f t="shared" si="44"/>
        <v>102.50000000000023</v>
      </c>
      <c r="AF174" s="9"/>
      <c r="AI174" s="5"/>
      <c r="AJ174" s="5"/>
      <c r="AK174" s="5"/>
      <c r="AL174" s="5"/>
      <c r="AM174" s="12"/>
      <c r="AN174" s="12"/>
      <c r="AO174" s="12"/>
      <c r="AP174" s="9"/>
    </row>
    <row r="175" spans="1:42" ht="12.75">
      <c r="A175" t="s">
        <v>10</v>
      </c>
      <c r="B175">
        <v>292.9</v>
      </c>
      <c r="C175">
        <v>269.07</v>
      </c>
      <c r="D175">
        <v>7.6</v>
      </c>
      <c r="E175" s="11">
        <v>7.29</v>
      </c>
      <c r="F175">
        <f aca="true" t="shared" si="45" ref="F175:F184">B175-E175</f>
        <v>285.60999999999996</v>
      </c>
      <c r="G175">
        <f aca="true" t="shared" si="46" ref="G175:G184">C175-D175</f>
        <v>261.46999999999997</v>
      </c>
      <c r="H175">
        <v>278.18</v>
      </c>
      <c r="I175">
        <f aca="true" t="shared" si="47" ref="I175:I184">F175-G175</f>
        <v>24.139999999999986</v>
      </c>
      <c r="J175">
        <f aca="true" t="shared" si="48" ref="J175:J184">G175/H175</f>
        <v>0.9399309799410452</v>
      </c>
      <c r="K175">
        <f aca="true" t="shared" si="49" ref="K175:K184">I175/G175</f>
        <v>0.09232416720847512</v>
      </c>
      <c r="L175">
        <f aca="true" t="shared" si="50" ref="L175:L184">J175*K175</f>
        <v>0.08677834495650294</v>
      </c>
      <c r="M175">
        <f aca="true" t="shared" si="51" ref="M175:N184">G175/1000000</f>
        <v>0.00026147</v>
      </c>
      <c r="N175">
        <f t="shared" si="51"/>
        <v>0.00027818</v>
      </c>
      <c r="O175">
        <f aca="true" t="shared" si="52" ref="O175:O184">M175/N175</f>
        <v>0.9399309799410452</v>
      </c>
      <c r="P175">
        <f aca="true" t="shared" si="53" ref="P175:P184">(1-O175/2.65)*100</f>
        <v>64.53090641731904</v>
      </c>
      <c r="V175" s="2" t="s">
        <v>59</v>
      </c>
      <c r="W175" s="9">
        <v>203.5</v>
      </c>
      <c r="X175">
        <v>203.9</v>
      </c>
      <c r="Y175">
        <v>46.1</v>
      </c>
      <c r="Z175">
        <v>13.6</v>
      </c>
      <c r="AA175" t="s">
        <v>209</v>
      </c>
      <c r="AB175">
        <f t="shared" si="31"/>
        <v>189.9</v>
      </c>
      <c r="AC175" s="5">
        <f t="shared" si="29"/>
        <v>157.8</v>
      </c>
      <c r="AD175">
        <f t="shared" si="44"/>
        <v>32.099999999999994</v>
      </c>
      <c r="AF175" s="9" t="s">
        <v>249</v>
      </c>
      <c r="AG175">
        <f>SUM(AD175:AD176)</f>
        <v>277.79999999999984</v>
      </c>
      <c r="AH175">
        <f>SUM(AC175:AC176)</f>
        <v>2861</v>
      </c>
      <c r="AI175" s="28"/>
      <c r="AJ175" s="28"/>
      <c r="AK175" s="28"/>
      <c r="AL175" s="28"/>
      <c r="AM175" s="12"/>
      <c r="AN175" s="12">
        <v>21</v>
      </c>
      <c r="AO175" s="12">
        <v>28</v>
      </c>
      <c r="AP175" s="9"/>
    </row>
    <row r="176" spans="5:42" ht="12.75">
      <c r="E176" s="11"/>
      <c r="V176" s="3" t="s">
        <v>58</v>
      </c>
      <c r="W176" s="9">
        <v>2963.2</v>
      </c>
      <c r="X176">
        <v>2749.6</v>
      </c>
      <c r="Y176">
        <v>46.4</v>
      </c>
      <c r="Z176">
        <v>14.3</v>
      </c>
      <c r="AA176" t="s">
        <v>182</v>
      </c>
      <c r="AB176">
        <f t="shared" si="31"/>
        <v>2948.8999999999996</v>
      </c>
      <c r="AC176" s="5">
        <f t="shared" si="29"/>
        <v>2703.2</v>
      </c>
      <c r="AD176">
        <f t="shared" si="44"/>
        <v>245.69999999999982</v>
      </c>
      <c r="AF176" s="9"/>
      <c r="AH176" s="5"/>
      <c r="AI176" s="5"/>
      <c r="AJ176" s="5"/>
      <c r="AK176" s="5"/>
      <c r="AL176" s="5"/>
      <c r="AM176" s="12"/>
      <c r="AN176" s="12"/>
      <c r="AO176" s="12"/>
      <c r="AP176" s="9"/>
    </row>
    <row r="177" spans="1:42" ht="12.75">
      <c r="A177" t="s">
        <v>11</v>
      </c>
      <c r="B177">
        <v>378.39</v>
      </c>
      <c r="C177">
        <v>352.45</v>
      </c>
      <c r="D177">
        <v>7.64</v>
      </c>
      <c r="E177" s="11">
        <v>7.11</v>
      </c>
      <c r="F177">
        <f t="shared" si="45"/>
        <v>371.28</v>
      </c>
      <c r="G177">
        <f t="shared" si="46"/>
        <v>344.81</v>
      </c>
      <c r="H177">
        <v>278.18</v>
      </c>
      <c r="I177">
        <f t="shared" si="47"/>
        <v>26.46999999999997</v>
      </c>
      <c r="J177">
        <f t="shared" si="48"/>
        <v>1.2395211733410023</v>
      </c>
      <c r="K177">
        <f t="shared" si="49"/>
        <v>0.07676691511267066</v>
      </c>
      <c r="L177">
        <f t="shared" si="50"/>
        <v>0.09515421669422665</v>
      </c>
      <c r="M177">
        <f t="shared" si="51"/>
        <v>0.00034481000000000003</v>
      </c>
      <c r="N177">
        <f t="shared" si="51"/>
        <v>0.00027818</v>
      </c>
      <c r="O177">
        <f t="shared" si="52"/>
        <v>1.2395211733410023</v>
      </c>
      <c r="P177">
        <f t="shared" si="53"/>
        <v>53.225616100339536</v>
      </c>
      <c r="V177" s="2" t="s">
        <v>47</v>
      </c>
      <c r="W177" s="9">
        <v>3183.2</v>
      </c>
      <c r="X177">
        <v>2891.5</v>
      </c>
      <c r="Y177">
        <v>46.9</v>
      </c>
      <c r="Z177">
        <v>14.5</v>
      </c>
      <c r="AA177" t="s">
        <v>183</v>
      </c>
      <c r="AB177">
        <f t="shared" si="31"/>
        <v>3168.7</v>
      </c>
      <c r="AC177" s="5">
        <f t="shared" si="29"/>
        <v>2844.6</v>
      </c>
      <c r="AD177">
        <f t="shared" si="44"/>
        <v>324.0999999999999</v>
      </c>
      <c r="AF177" s="9" t="s">
        <v>251</v>
      </c>
      <c r="AG177">
        <f>SUM(AD177:AD178)</f>
        <v>373.29999999999995</v>
      </c>
      <c r="AH177">
        <f>SUM(AC177:AC178)</f>
        <v>3008.7</v>
      </c>
      <c r="AI177" s="28"/>
      <c r="AJ177" s="28"/>
      <c r="AK177" s="28"/>
      <c r="AL177" s="28"/>
      <c r="AM177" s="12"/>
      <c r="AN177" s="12">
        <v>21</v>
      </c>
      <c r="AO177" s="12">
        <v>28</v>
      </c>
      <c r="AP177" s="9"/>
    </row>
    <row r="178" spans="5:42" ht="12.75">
      <c r="E178" s="11"/>
      <c r="V178" s="3" t="s">
        <v>48</v>
      </c>
      <c r="W178" s="12">
        <v>226.3</v>
      </c>
      <c r="X178">
        <v>210.7</v>
      </c>
      <c r="Y178">
        <v>46.6</v>
      </c>
      <c r="Z178">
        <v>13</v>
      </c>
      <c r="AA178" t="s">
        <v>210</v>
      </c>
      <c r="AB178">
        <f t="shared" si="31"/>
        <v>213.3</v>
      </c>
      <c r="AC178" s="5">
        <f t="shared" si="29"/>
        <v>164.1</v>
      </c>
      <c r="AD178">
        <f t="shared" si="44"/>
        <v>49.20000000000002</v>
      </c>
      <c r="AF178" s="9"/>
      <c r="AH178" s="5"/>
      <c r="AI178" s="5"/>
      <c r="AJ178" s="5"/>
      <c r="AK178" s="5"/>
      <c r="AL178" s="5"/>
      <c r="AM178" s="12"/>
      <c r="AN178" s="12"/>
      <c r="AO178" s="12"/>
      <c r="AP178" s="9"/>
    </row>
    <row r="179" spans="1:42" ht="12.75">
      <c r="A179" t="s">
        <v>12</v>
      </c>
      <c r="B179">
        <v>429.51</v>
      </c>
      <c r="C179">
        <v>407.57</v>
      </c>
      <c r="D179">
        <v>7.84</v>
      </c>
      <c r="E179" s="11">
        <v>7.27</v>
      </c>
      <c r="F179">
        <f t="shared" si="45"/>
        <v>422.24</v>
      </c>
      <c r="G179">
        <f t="shared" si="46"/>
        <v>399.73</v>
      </c>
      <c r="H179">
        <v>278.18</v>
      </c>
      <c r="I179">
        <f t="shared" si="47"/>
        <v>22.50999999999999</v>
      </c>
      <c r="J179">
        <f t="shared" si="48"/>
        <v>1.4369473003091524</v>
      </c>
      <c r="K179">
        <f t="shared" si="49"/>
        <v>0.05631301128261574</v>
      </c>
      <c r="L179">
        <f t="shared" si="50"/>
        <v>0.08091882953483352</v>
      </c>
      <c r="M179">
        <f t="shared" si="51"/>
        <v>0.00039973</v>
      </c>
      <c r="N179">
        <f t="shared" si="51"/>
        <v>0.00027818</v>
      </c>
      <c r="O179">
        <f t="shared" si="52"/>
        <v>1.4369473003091524</v>
      </c>
      <c r="P179">
        <f t="shared" si="53"/>
        <v>45.77557357323953</v>
      </c>
      <c r="V179" s="2" t="s">
        <v>51</v>
      </c>
      <c r="W179" s="12">
        <v>1260.4</v>
      </c>
      <c r="X179">
        <v>1193</v>
      </c>
      <c r="Y179">
        <v>46.5</v>
      </c>
      <c r="Z179">
        <v>13</v>
      </c>
      <c r="AA179" t="s">
        <v>211</v>
      </c>
      <c r="AB179">
        <f t="shared" si="31"/>
        <v>1247.4</v>
      </c>
      <c r="AC179" s="5">
        <f t="shared" si="29"/>
        <v>1146.5</v>
      </c>
      <c r="AD179">
        <f t="shared" si="44"/>
        <v>100.90000000000009</v>
      </c>
      <c r="AF179" s="9" t="s">
        <v>250</v>
      </c>
      <c r="AG179">
        <f>SUM(AD179:AD180)</f>
        <v>142.4000000000001</v>
      </c>
      <c r="AH179">
        <f>SUM(AC179:AC180)</f>
        <v>1347.3</v>
      </c>
      <c r="AI179" s="28"/>
      <c r="AJ179" s="28"/>
      <c r="AK179" s="28"/>
      <c r="AL179" s="28"/>
      <c r="AM179" s="12"/>
      <c r="AN179" s="12">
        <v>21</v>
      </c>
      <c r="AO179" s="12">
        <v>28</v>
      </c>
      <c r="AP179" s="9"/>
    </row>
    <row r="180" spans="5:42" ht="12.75">
      <c r="E180" s="11"/>
      <c r="V180" s="3" t="s">
        <v>52</v>
      </c>
      <c r="W180" s="12">
        <v>255.2</v>
      </c>
      <c r="X180">
        <v>247.7</v>
      </c>
      <c r="Y180">
        <v>46.9</v>
      </c>
      <c r="Z180">
        <v>12.9</v>
      </c>
      <c r="AA180" t="s">
        <v>212</v>
      </c>
      <c r="AB180">
        <f t="shared" si="31"/>
        <v>242.29999999999998</v>
      </c>
      <c r="AC180" s="5">
        <f t="shared" si="29"/>
        <v>200.79999999999998</v>
      </c>
      <c r="AD180">
        <f t="shared" si="44"/>
        <v>41.5</v>
      </c>
      <c r="AF180" s="9"/>
      <c r="AI180" s="5"/>
      <c r="AJ180" s="5"/>
      <c r="AK180" s="5"/>
      <c r="AL180" s="5"/>
      <c r="AM180" s="12"/>
      <c r="AN180" s="12"/>
      <c r="AO180" s="12"/>
      <c r="AP180" s="9"/>
    </row>
    <row r="181" spans="1:45" ht="12.75">
      <c r="A181" t="s">
        <v>13</v>
      </c>
      <c r="B181">
        <v>471.77</v>
      </c>
      <c r="C181">
        <v>456.97</v>
      </c>
      <c r="D181">
        <v>8.13</v>
      </c>
      <c r="E181" s="11">
        <v>7.22</v>
      </c>
      <c r="F181">
        <f t="shared" si="45"/>
        <v>464.54999999999995</v>
      </c>
      <c r="G181">
        <f t="shared" si="46"/>
        <v>448.84000000000003</v>
      </c>
      <c r="H181">
        <v>278.18</v>
      </c>
      <c r="I181">
        <f t="shared" si="47"/>
        <v>15.709999999999923</v>
      </c>
      <c r="J181">
        <f t="shared" si="48"/>
        <v>1.6134876698540515</v>
      </c>
      <c r="K181">
        <f t="shared" si="49"/>
        <v>0.03500133677925301</v>
      </c>
      <c r="L181">
        <f t="shared" si="50"/>
        <v>0.05647422532173385</v>
      </c>
      <c r="M181">
        <f t="shared" si="51"/>
        <v>0.00044884000000000005</v>
      </c>
      <c r="N181">
        <f t="shared" si="51"/>
        <v>0.00027818</v>
      </c>
      <c r="O181">
        <f t="shared" si="52"/>
        <v>1.6134876698540515</v>
      </c>
      <c r="P181">
        <f t="shared" si="53"/>
        <v>39.113672835696164</v>
      </c>
      <c r="V181" s="24" t="s">
        <v>13</v>
      </c>
      <c r="W181" s="12">
        <v>32.7</v>
      </c>
      <c r="X181">
        <v>33.1</v>
      </c>
      <c r="Y181">
        <v>19.1</v>
      </c>
      <c r="Z181">
        <v>12.8</v>
      </c>
      <c r="AA181" t="s">
        <v>184</v>
      </c>
      <c r="AB181">
        <f t="shared" si="31"/>
        <v>19.900000000000002</v>
      </c>
      <c r="AC181" s="5">
        <f t="shared" si="29"/>
        <v>14</v>
      </c>
      <c r="AD181">
        <f t="shared" si="44"/>
        <v>5.900000000000002</v>
      </c>
      <c r="AF181" s="9" t="s">
        <v>13</v>
      </c>
      <c r="AG181">
        <v>5.9</v>
      </c>
      <c r="AH181">
        <f>AC181</f>
        <v>14</v>
      </c>
      <c r="AI181" s="28"/>
      <c r="AJ181" s="28"/>
      <c r="AK181" s="28"/>
      <c r="AL181" s="28"/>
      <c r="AM181" s="12"/>
      <c r="AN181" s="12">
        <v>21</v>
      </c>
      <c r="AO181" s="12">
        <v>28</v>
      </c>
      <c r="AP181" s="9"/>
      <c r="AS181" t="s">
        <v>273</v>
      </c>
    </row>
    <row r="182" spans="1:45" ht="12.75">
      <c r="A182" t="s">
        <v>14</v>
      </c>
      <c r="B182">
        <v>383.87</v>
      </c>
      <c r="C182">
        <v>366.75</v>
      </c>
      <c r="D182">
        <v>7.61</v>
      </c>
      <c r="E182" s="11">
        <v>7.2</v>
      </c>
      <c r="F182">
        <f t="shared" si="45"/>
        <v>376.67</v>
      </c>
      <c r="G182">
        <f t="shared" si="46"/>
        <v>359.14</v>
      </c>
      <c r="H182">
        <v>278.18</v>
      </c>
      <c r="I182">
        <f t="shared" si="47"/>
        <v>17.53000000000003</v>
      </c>
      <c r="J182">
        <f t="shared" si="48"/>
        <v>1.291034581925372</v>
      </c>
      <c r="K182">
        <f t="shared" si="49"/>
        <v>0.048811048616138636</v>
      </c>
      <c r="L182">
        <f t="shared" si="50"/>
        <v>0.06301675174347554</v>
      </c>
      <c r="M182">
        <f t="shared" si="51"/>
        <v>0.00035914</v>
      </c>
      <c r="N182">
        <f t="shared" si="51"/>
        <v>0.00027818</v>
      </c>
      <c r="O182">
        <f t="shared" si="52"/>
        <v>1.291034581925372</v>
      </c>
      <c r="P182">
        <f t="shared" si="53"/>
        <v>51.2817138896086</v>
      </c>
      <c r="V182" s="2" t="s">
        <v>42</v>
      </c>
      <c r="W182" s="12">
        <v>77.6</v>
      </c>
      <c r="X182">
        <v>70.8</v>
      </c>
      <c r="Y182">
        <v>19</v>
      </c>
      <c r="Z182">
        <v>13.7</v>
      </c>
      <c r="AA182" t="s">
        <v>185</v>
      </c>
      <c r="AB182">
        <f t="shared" si="31"/>
        <v>63.89999999999999</v>
      </c>
      <c r="AC182" s="5">
        <f t="shared" si="29"/>
        <v>51.8</v>
      </c>
      <c r="AD182">
        <f t="shared" si="44"/>
        <v>12.099999999999994</v>
      </c>
      <c r="AF182" s="9" t="s">
        <v>248</v>
      </c>
      <c r="AG182">
        <f>SUM(AD182:AD183)</f>
        <v>25.49999999999997</v>
      </c>
      <c r="AH182">
        <f>SUM(AC182:AC183)</f>
        <v>946.3</v>
      </c>
      <c r="AI182" s="28"/>
      <c r="AJ182" s="28"/>
      <c r="AK182" s="28"/>
      <c r="AL182" s="28"/>
      <c r="AM182" s="12"/>
      <c r="AN182" s="12">
        <v>21</v>
      </c>
      <c r="AO182" s="12">
        <v>28</v>
      </c>
      <c r="AP182" s="9"/>
      <c r="AS182" t="s">
        <v>274</v>
      </c>
    </row>
    <row r="183" spans="5:45" ht="12.75">
      <c r="E183" s="11"/>
      <c r="V183" s="3" t="s">
        <v>43</v>
      </c>
      <c r="W183" s="12">
        <v>921.1</v>
      </c>
      <c r="X183">
        <v>913.5</v>
      </c>
      <c r="Y183">
        <v>19</v>
      </c>
      <c r="Z183">
        <v>13.2</v>
      </c>
      <c r="AA183" t="s">
        <v>186</v>
      </c>
      <c r="AB183">
        <f t="shared" si="31"/>
        <v>907.9</v>
      </c>
      <c r="AC183" s="5">
        <f t="shared" si="29"/>
        <v>894.5</v>
      </c>
      <c r="AD183">
        <f t="shared" si="44"/>
        <v>13.399999999999977</v>
      </c>
      <c r="AF183" s="9"/>
      <c r="AI183" s="5"/>
      <c r="AJ183" s="5"/>
      <c r="AK183" s="5"/>
      <c r="AL183" s="5"/>
      <c r="AM183" s="12"/>
      <c r="AN183" s="12"/>
      <c r="AO183" s="12"/>
      <c r="AP183" s="9"/>
      <c r="AS183" t="s">
        <v>270</v>
      </c>
    </row>
    <row r="184" spans="1:42" ht="12.75">
      <c r="A184" t="s">
        <v>15</v>
      </c>
      <c r="B184">
        <v>415.47</v>
      </c>
      <c r="C184">
        <v>394.78</v>
      </c>
      <c r="D184">
        <v>8.32</v>
      </c>
      <c r="E184" s="11">
        <v>7.18</v>
      </c>
      <c r="F184">
        <f t="shared" si="45"/>
        <v>408.29</v>
      </c>
      <c r="G184">
        <f t="shared" si="46"/>
        <v>386.46</v>
      </c>
      <c r="H184">
        <v>278.18</v>
      </c>
      <c r="I184">
        <f t="shared" si="47"/>
        <v>21.83000000000004</v>
      </c>
      <c r="J184">
        <f t="shared" si="48"/>
        <v>1.3892443741462361</v>
      </c>
      <c r="K184">
        <f t="shared" si="49"/>
        <v>0.05648708792630555</v>
      </c>
      <c r="L184">
        <f t="shared" si="50"/>
        <v>0.07847436911352376</v>
      </c>
      <c r="M184">
        <f t="shared" si="51"/>
        <v>0.00038646</v>
      </c>
      <c r="N184">
        <f t="shared" si="51"/>
        <v>0.00027818</v>
      </c>
      <c r="O184">
        <f t="shared" si="52"/>
        <v>1.3892443741462361</v>
      </c>
      <c r="P184">
        <f t="shared" si="53"/>
        <v>47.57568399448166</v>
      </c>
      <c r="V184" s="2" t="s">
        <v>28</v>
      </c>
      <c r="W184" s="12">
        <v>131.9</v>
      </c>
      <c r="X184">
        <v>121.29</v>
      </c>
      <c r="Y184">
        <v>13.73</v>
      </c>
      <c r="Z184">
        <v>14.2</v>
      </c>
      <c r="AB184">
        <f t="shared" si="31"/>
        <v>117.7</v>
      </c>
      <c r="AC184" s="5">
        <f t="shared" si="29"/>
        <v>107.56</v>
      </c>
      <c r="AD184">
        <f t="shared" si="44"/>
        <v>10.14</v>
      </c>
      <c r="AF184" s="9" t="s">
        <v>257</v>
      </c>
      <c r="AG184">
        <f>SUM(AD184:AD185)</f>
        <v>139.73999999999967</v>
      </c>
      <c r="AH184">
        <f>SUM(AC184:AC185)</f>
        <v>1715.16</v>
      </c>
      <c r="AI184" s="28"/>
      <c r="AJ184" s="28"/>
      <c r="AK184" s="28"/>
      <c r="AL184" s="28"/>
      <c r="AM184" s="12"/>
      <c r="AN184" s="12">
        <v>21</v>
      </c>
      <c r="AO184" s="12">
        <v>28</v>
      </c>
      <c r="AP184" s="9"/>
    </row>
    <row r="185" spans="5:45" ht="12.75">
      <c r="E185" s="11"/>
      <c r="V185" s="3" t="s">
        <v>29</v>
      </c>
      <c r="W185" s="12">
        <v>1750.1</v>
      </c>
      <c r="X185">
        <v>1654.4</v>
      </c>
      <c r="Y185">
        <v>46.8</v>
      </c>
      <c r="Z185" s="12">
        <v>12.9</v>
      </c>
      <c r="AA185" t="s">
        <v>213</v>
      </c>
      <c r="AB185">
        <f t="shared" si="31"/>
        <v>1737.1999999999998</v>
      </c>
      <c r="AC185" s="5">
        <f t="shared" si="29"/>
        <v>1607.6000000000001</v>
      </c>
      <c r="AD185">
        <f t="shared" si="44"/>
        <v>129.59999999999968</v>
      </c>
      <c r="AF185" s="9"/>
      <c r="AI185" s="5"/>
      <c r="AJ185" s="5"/>
      <c r="AK185" s="5"/>
      <c r="AL185" s="5"/>
      <c r="AM185" s="5"/>
      <c r="AQ185" s="15" t="s">
        <v>229</v>
      </c>
      <c r="AR185" s="15"/>
      <c r="AS185">
        <f>MIN(AQ3:AQ146)</f>
        <v>0.012044217687074818</v>
      </c>
    </row>
    <row r="186" spans="14:45" ht="12.75">
      <c r="N186" s="15" t="s">
        <v>229</v>
      </c>
      <c r="O186" s="15">
        <f>MIN(O3:O184)</f>
        <v>0.13688978359335682</v>
      </c>
      <c r="W186" s="9"/>
      <c r="AG186" t="s">
        <v>235</v>
      </c>
      <c r="AQ186" s="14" t="s">
        <v>230</v>
      </c>
      <c r="AR186" s="14"/>
      <c r="AS186">
        <f>MAX(AQ3:AQ146)</f>
        <v>0.5886992728125733</v>
      </c>
    </row>
    <row r="187" spans="14:45" ht="12.75">
      <c r="N187" s="14" t="s">
        <v>230</v>
      </c>
      <c r="O187" s="14">
        <f>MAX(O3:O186)</f>
        <v>1.641311381120138</v>
      </c>
      <c r="AQ187" s="16" t="s">
        <v>231</v>
      </c>
      <c r="AR187" s="16"/>
      <c r="AS187">
        <f>AVERAGE(AQ3:AQ146)</f>
        <v>0.16366508297329735</v>
      </c>
    </row>
    <row r="188" spans="14:15" ht="12.75">
      <c r="N188" s="16" t="s">
        <v>231</v>
      </c>
      <c r="O188" s="17">
        <f>AVERAGE(O148:O184,O141:O146,O127:O133,O123,O108:O114,O92:O104,O66:O90,O45:O64,O32:O42,O24:O29,O8:O20,O3:O6)</f>
        <v>1.1683883386341112</v>
      </c>
    </row>
    <row r="192" ht="12.75">
      <c r="P192" s="16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magr3101</cp:lastModifiedBy>
  <cp:lastPrinted>2010-07-15T20:17:41Z</cp:lastPrinted>
  <dcterms:created xsi:type="dcterms:W3CDTF">2010-06-21T18:15:39Z</dcterms:created>
  <dcterms:modified xsi:type="dcterms:W3CDTF">2010-12-11T23:27:29Z</dcterms:modified>
  <cp:category/>
  <cp:version/>
  <cp:contentType/>
  <cp:contentStatus/>
</cp:coreProperties>
</file>